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USUARIO1\Desktop\ESCRITORIO PLANEACIÒN (HAROLD PRADO)\2023\plan de accion\Diciembre\"/>
    </mc:Choice>
  </mc:AlternateContent>
  <xr:revisionPtr revIDLastSave="0" documentId="13_ncr:1_{5F677502-1546-4890-8567-42F71765B7CE}" xr6:coauthVersionLast="47" xr6:coauthVersionMax="47" xr10:uidLastSave="{00000000-0000-0000-0000-000000000000}"/>
  <bookViews>
    <workbookView xWindow="-120" yWindow="-120" windowWidth="29040" windowHeight="15720" xr2:uid="{00000000-000D-0000-FFFF-FFFF00000000}"/>
  </bookViews>
  <sheets>
    <sheet name="FORMATO  PLAN DE ACCION" sheetId="1" r:id="rId1"/>
    <sheet name="Hoja1" sheetId="2" r:id="rId2"/>
  </sheets>
  <definedNames>
    <definedName name="bbbb" localSheetId="0">#REF!</definedName>
    <definedName name="bbbb">#REF!</definedName>
    <definedName name="Conceptos_MOD" localSheetId="0">#REF!</definedName>
    <definedName name="Conceptos_MOD">#REF!</definedName>
    <definedName name="CPC">#REF!</definedName>
    <definedName name="ESTRATREGICOS" localSheetId="0">#REF!</definedName>
    <definedName name="ESTRATREGICOS">#REF!</definedName>
    <definedName name="IPP_20162">#REF!</definedName>
    <definedName name="MUNICIPIOS_CHIP" localSheetId="0">#REF!</definedName>
    <definedName name="MUNICIPIOS_CHIP">#REF!</definedName>
    <definedName name="OTRO" localSheetId="0">#REF!</definedName>
    <definedName name="OTRO">#REF!</definedName>
    <definedName name="PLANEACION2021" localSheetId="0">#REF!</definedName>
    <definedName name="PLANEACION2021">#REF!</definedName>
    <definedName name="sss" localSheetId="0">#REF!</definedName>
    <definedName name="sss">#REF!</definedName>
    <definedName name="SSSS" localSheetId="0">#REF!</definedName>
    <definedName name="SSSS">#REF!</definedName>
    <definedName name="XXX" localSheetId="0">#REF!</definedName>
    <definedName name="XXX">#REF!</definedName>
  </definedNames>
  <calcPr calcId="191029"/>
</workbook>
</file>

<file path=xl/calcChain.xml><?xml version="1.0" encoding="utf-8"?>
<calcChain xmlns="http://schemas.openxmlformats.org/spreadsheetml/2006/main">
  <c r="BL248" i="1" l="1"/>
  <c r="BM248" i="1" s="1"/>
  <c r="BM249" i="1"/>
  <c r="BM244" i="1"/>
  <c r="BM243" i="1"/>
  <c r="BM241" i="1"/>
  <c r="BM234" i="1"/>
  <c r="BM223" i="1"/>
  <c r="EC217" i="1"/>
  <c r="DO217" i="1"/>
  <c r="DA217" i="1"/>
  <c r="CM217" i="1"/>
  <c r="BM222" i="1"/>
  <c r="BM232" i="1"/>
  <c r="BM235" i="1"/>
  <c r="BM237" i="1"/>
  <c r="BM239" i="1"/>
  <c r="BM238" i="1"/>
  <c r="BM206" i="1"/>
  <c r="BM163" i="1"/>
  <c r="DR115" i="1"/>
  <c r="DD115" i="1"/>
  <c r="CP115" i="1"/>
  <c r="BM130" i="1"/>
  <c r="CB115" i="1"/>
  <c r="BM145" i="1"/>
  <c r="BM54" i="1"/>
  <c r="BM71" i="1"/>
  <c r="BM70" i="1"/>
  <c r="BM48" i="1"/>
  <c r="BM49" i="1"/>
  <c r="BM69" i="1"/>
  <c r="BM68" i="1"/>
  <c r="BM46" i="1"/>
  <c r="AM41" i="1" l="1"/>
  <c r="AM183" i="1"/>
  <c r="AL182" i="1"/>
  <c r="AL143" i="1"/>
  <c r="AE139" i="1" s="1"/>
  <c r="AE137" i="1"/>
  <c r="AL135" i="1"/>
  <c r="AE135" i="1" s="1"/>
  <c r="AL64" i="1"/>
  <c r="AL44" i="1"/>
  <c r="AM215" i="1" l="1"/>
  <c r="AI246" i="1"/>
  <c r="AJ246" i="1"/>
  <c r="AM247" i="1"/>
  <c r="AM210" i="1" l="1"/>
  <c r="AM207" i="1"/>
  <c r="AM53" i="1"/>
  <c r="AM38" i="1"/>
  <c r="AM35" i="1"/>
  <c r="AM33" i="1"/>
  <c r="AM31" i="1"/>
  <c r="AM26" i="1"/>
  <c r="AM22" i="1"/>
  <c r="AM24" i="1"/>
  <c r="AM251" i="1"/>
  <c r="AL250" i="1"/>
  <c r="AK250" i="1"/>
  <c r="AJ250" i="1"/>
  <c r="AI250" i="1"/>
  <c r="EE246" i="1"/>
  <c r="DQ246" i="1"/>
  <c r="DC246" i="1"/>
  <c r="CO246" i="1"/>
  <c r="CA246" i="1"/>
  <c r="BM246" i="1"/>
  <c r="AL246" i="1"/>
  <c r="AK246" i="1"/>
  <c r="AM245" i="1"/>
  <c r="AM242" i="1"/>
  <c r="AM241" i="1" s="1"/>
  <c r="EE241" i="1"/>
  <c r="DQ241" i="1"/>
  <c r="DC241" i="1"/>
  <c r="CO241" i="1"/>
  <c r="CA241" i="1"/>
  <c r="AL241" i="1"/>
  <c r="AE241" i="1" s="1"/>
  <c r="AK241" i="1"/>
  <c r="AJ241" i="1"/>
  <c r="AI241" i="1"/>
  <c r="EE240" i="1"/>
  <c r="DQ240" i="1"/>
  <c r="DC240" i="1"/>
  <c r="CO240" i="1"/>
  <c r="AM240" i="1"/>
  <c r="AM238" i="1"/>
  <c r="AL237" i="1"/>
  <c r="AE237" i="1" s="1"/>
  <c r="AK237" i="1"/>
  <c r="AJ237" i="1"/>
  <c r="AI237" i="1"/>
  <c r="AM236" i="1"/>
  <c r="AM235" i="1"/>
  <c r="EE234" i="1"/>
  <c r="DQ234" i="1"/>
  <c r="DC234" i="1"/>
  <c r="CO234" i="1"/>
  <c r="AM234" i="1"/>
  <c r="EE233" i="1"/>
  <c r="DQ233" i="1"/>
  <c r="DC233" i="1"/>
  <c r="CO233" i="1"/>
  <c r="AM233" i="1"/>
  <c r="EE232" i="1"/>
  <c r="DQ232" i="1"/>
  <c r="DC232" i="1"/>
  <c r="CO232" i="1"/>
  <c r="AL232" i="1"/>
  <c r="AE232" i="1" s="1"/>
  <c r="AK232" i="1"/>
  <c r="AJ232" i="1"/>
  <c r="AI232" i="1"/>
  <c r="AM229" i="1"/>
  <c r="EE228" i="1"/>
  <c r="DQ228" i="1"/>
  <c r="DC228" i="1"/>
  <c r="CO228" i="1"/>
  <c r="AM228" i="1"/>
  <c r="BM227" i="1"/>
  <c r="AL227" i="1"/>
  <c r="AE227" i="1" s="1"/>
  <c r="AK227" i="1"/>
  <c r="AJ227" i="1"/>
  <c r="AI227" i="1"/>
  <c r="AM225" i="1"/>
  <c r="AM224" i="1"/>
  <c r="AM223" i="1"/>
  <c r="AM222" i="1"/>
  <c r="AM221" i="1"/>
  <c r="AL220" i="1"/>
  <c r="AK220" i="1"/>
  <c r="AJ220" i="1"/>
  <c r="AI220" i="1"/>
  <c r="AM219" i="1"/>
  <c r="AL218" i="1"/>
  <c r="AK218" i="1"/>
  <c r="AJ218" i="1"/>
  <c r="AI218" i="1"/>
  <c r="EE217" i="1"/>
  <c r="DQ217" i="1"/>
  <c r="BM217" i="1"/>
  <c r="AM217" i="1"/>
  <c r="AL216" i="1"/>
  <c r="AK216" i="1"/>
  <c r="AJ216" i="1"/>
  <c r="AI216" i="1"/>
  <c r="AM214" i="1"/>
  <c r="EE213" i="1"/>
  <c r="DQ213" i="1"/>
  <c r="DC213" i="1"/>
  <c r="BM213" i="1"/>
  <c r="AM209" i="1"/>
  <c r="EE206" i="1"/>
  <c r="DQ206" i="1"/>
  <c r="DC206" i="1"/>
  <c r="CO206" i="1"/>
  <c r="CA206" i="1"/>
  <c r="AL206" i="1"/>
  <c r="AK206" i="1"/>
  <c r="AJ206" i="1"/>
  <c r="AI206" i="1"/>
  <c r="EE182" i="1"/>
  <c r="DQ182" i="1"/>
  <c r="DC182" i="1"/>
  <c r="CO182" i="1"/>
  <c r="CA182" i="1"/>
  <c r="BM182" i="1"/>
  <c r="AK182" i="1"/>
  <c r="AE182" i="1" s="1"/>
  <c r="AJ182" i="1"/>
  <c r="AI182" i="1"/>
  <c r="BM144" i="1"/>
  <c r="AM144" i="1"/>
  <c r="AK143" i="1"/>
  <c r="AJ143" i="1"/>
  <c r="AI143" i="1"/>
  <c r="AM142" i="1"/>
  <c r="AK141" i="1"/>
  <c r="AJ141" i="1"/>
  <c r="AI141" i="1"/>
  <c r="AM140" i="1"/>
  <c r="EE139" i="1"/>
  <c r="DQ139" i="1"/>
  <c r="DC139" i="1"/>
  <c r="CO139" i="1"/>
  <c r="CA139" i="1"/>
  <c r="BM139" i="1"/>
  <c r="AK139" i="1"/>
  <c r="AJ139" i="1"/>
  <c r="AI139" i="1"/>
  <c r="AM138" i="1"/>
  <c r="EE137" i="1"/>
  <c r="DQ137" i="1"/>
  <c r="DC137" i="1"/>
  <c r="CO137" i="1"/>
  <c r="BM137" i="1"/>
  <c r="AK137" i="1"/>
  <c r="AJ137" i="1"/>
  <c r="AI137" i="1"/>
  <c r="AM136" i="1"/>
  <c r="EE135" i="1"/>
  <c r="DQ135" i="1"/>
  <c r="DC135" i="1"/>
  <c r="CO135" i="1"/>
  <c r="BM135" i="1"/>
  <c r="AK135" i="1"/>
  <c r="AJ135" i="1"/>
  <c r="AI135" i="1"/>
  <c r="BM133" i="1"/>
  <c r="BM131" i="1"/>
  <c r="AM131" i="1"/>
  <c r="AM130" i="1"/>
  <c r="AM129" i="1"/>
  <c r="AK128" i="1"/>
  <c r="AJ128" i="1"/>
  <c r="AI128" i="1"/>
  <c r="AM127" i="1"/>
  <c r="BM115" i="1"/>
  <c r="AM79" i="1"/>
  <c r="EE78" i="1"/>
  <c r="DQ78" i="1"/>
  <c r="DC78" i="1"/>
  <c r="CO78" i="1"/>
  <c r="CA78" i="1"/>
  <c r="BM78" i="1"/>
  <c r="AL78" i="1"/>
  <c r="AE78" i="1" s="1"/>
  <c r="AK78" i="1"/>
  <c r="AJ78" i="1"/>
  <c r="AI78" i="1"/>
  <c r="AM76" i="1"/>
  <c r="AM75" i="1"/>
  <c r="AL74" i="1"/>
  <c r="AE74" i="1" s="1"/>
  <c r="AK74" i="1"/>
  <c r="AJ74" i="1"/>
  <c r="AI74" i="1"/>
  <c r="D74" i="1"/>
  <c r="AM72" i="1"/>
  <c r="AM67" i="1"/>
  <c r="EE66" i="1"/>
  <c r="DQ66" i="1"/>
  <c r="DC66" i="1"/>
  <c r="CO66" i="1"/>
  <c r="CA66" i="1"/>
  <c r="BM66" i="1"/>
  <c r="AL66" i="1"/>
  <c r="AE66" i="1" s="1"/>
  <c r="AK66" i="1"/>
  <c r="AJ66" i="1"/>
  <c r="AI66" i="1"/>
  <c r="D66" i="1"/>
  <c r="AM65" i="1"/>
  <c r="AK64" i="1"/>
  <c r="AJ64" i="1"/>
  <c r="AI64" i="1"/>
  <c r="AM60" i="1"/>
  <c r="AM59" i="1"/>
  <c r="AM55" i="1"/>
  <c r="BM53" i="1"/>
  <c r="BM50" i="1"/>
  <c r="BM47" i="1"/>
  <c r="AM47" i="1"/>
  <c r="AM45" i="1"/>
  <c r="BM44" i="1"/>
  <c r="AK44" i="1"/>
  <c r="AJ44" i="1"/>
  <c r="AI44" i="1"/>
  <c r="AM43" i="1"/>
  <c r="BM42" i="1"/>
  <c r="AM40" i="1"/>
  <c r="AM39" i="1"/>
  <c r="AM37" i="1"/>
  <c r="AM30" i="1"/>
  <c r="AM28" i="1"/>
  <c r="AM16" i="1"/>
  <c r="EE15" i="1"/>
  <c r="DQ15" i="1"/>
  <c r="DC15" i="1"/>
  <c r="CO15" i="1"/>
  <c r="CA15" i="1"/>
  <c r="BM15" i="1"/>
  <c r="AL15" i="1"/>
  <c r="AK15" i="1"/>
  <c r="AJ15" i="1"/>
  <c r="AI15" i="1"/>
  <c r="D15" i="1"/>
  <c r="AE15" i="1" l="1"/>
  <c r="AE246" i="1"/>
  <c r="AE206" i="1"/>
  <c r="AM143" i="1"/>
  <c r="CA252" i="1"/>
  <c r="EE252" i="1"/>
  <c r="AM137" i="1"/>
  <c r="AF137" i="1" s="1"/>
  <c r="AM15" i="1"/>
  <c r="DQ252" i="1"/>
  <c r="AM66" i="1"/>
  <c r="AF66" i="1" s="1"/>
  <c r="AD66" i="1" s="1"/>
  <c r="AM74" i="1"/>
  <c r="AF74" i="1" s="1"/>
  <c r="AD74" i="1" s="1"/>
  <c r="AM135" i="1"/>
  <c r="AF135" i="1" s="1"/>
  <c r="AM139" i="1"/>
  <c r="AM250" i="1"/>
  <c r="CO252" i="1"/>
  <c r="AM237" i="1"/>
  <c r="AF237" i="1" s="1"/>
  <c r="DC252" i="1"/>
  <c r="AM64" i="1"/>
  <c r="AM218" i="1"/>
  <c r="AF241" i="1"/>
  <c r="AM182" i="1"/>
  <c r="AF182" i="1" s="1"/>
  <c r="AM141" i="1"/>
  <c r="AM216" i="1"/>
  <c r="AM128" i="1"/>
  <c r="AM246" i="1"/>
  <c r="AM232" i="1"/>
  <c r="AF232" i="1" s="1"/>
  <c r="AM227" i="1"/>
  <c r="AF227" i="1" s="1"/>
  <c r="AM220" i="1"/>
  <c r="AM206" i="1"/>
  <c r="AM78" i="1"/>
  <c r="AM44" i="1"/>
  <c r="AF139" i="1" l="1"/>
  <c r="AF246" i="1"/>
  <c r="AF15" i="1"/>
  <c r="AF78" i="1"/>
  <c r="AE252" i="1"/>
  <c r="AF206" i="1"/>
  <c r="AF25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H143" authorId="0" shapeId="0" xr:uid="{00000000-0006-0000-0000-000001000000}">
      <text>
        <r>
          <rPr>
            <sz val="11"/>
            <rFont val="Calibri"/>
            <family val="2"/>
            <scheme val="minor"/>
          </rPr>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REQUIERE JUSTIFICACION DE MODIFICACION EN EJUSTES DE PLAN DE ACCIÓN
</t>
        </r>
      </text>
    </comment>
    <comment ref="AG228" authorId="0" shapeId="0" xr:uid="{00000000-0006-0000-0000-000002000000}">
      <text>
        <r>
          <rPr>
            <sz val="11"/>
            <rFont val="Calibri"/>
            <family val="2"/>
            <scheme val="minor"/>
          </rPr>
          <t xml:space="preserve">Ana Marcela Mendoza Jiménez:
Estas actividades no se encuentran en las actividades de los proyectos, si no esta y le dan el cumplimiento al indicador la debes de crear en proyectos </t>
        </r>
      </text>
    </comment>
  </commentList>
</comments>
</file>

<file path=xl/sharedStrings.xml><?xml version="1.0" encoding="utf-8"?>
<sst xmlns="http://schemas.openxmlformats.org/spreadsheetml/2006/main" count="910" uniqueCount="555">
  <si>
    <t xml:space="preserve"> Alcaldía Municipal 
de Yumbo</t>
  </si>
  <si>
    <t>MACROPROCESO : DIRECCIONAMIENTO Y PLANEACIÓN ESTRATÉGICA</t>
  </si>
  <si>
    <t>Código: DPE-PM-FO005</t>
  </si>
  <si>
    <t>PROCESO: PLANEACIÓN A MEDIANO Y LARGO PLAZO</t>
  </si>
  <si>
    <t>TRD: 104-02</t>
  </si>
  <si>
    <t>SUBPROCESO: N/A</t>
  </si>
  <si>
    <t>Versión: 01</t>
  </si>
  <si>
    <t xml:space="preserve">Fecha de Emisión: Julio 30 de 2015 </t>
  </si>
  <si>
    <t xml:space="preserve">PROCEDIMIENTO: </t>
  </si>
  <si>
    <t>Página 1 de 1</t>
  </si>
  <si>
    <t>VIGENCIA:  AÑO  2023</t>
  </si>
  <si>
    <t>PLAN DE ACCIÓN DEL SECTOR: DEPORTE Y RECREACIÓN</t>
  </si>
  <si>
    <t>Línea Estratégica</t>
  </si>
  <si>
    <t>Nombre del Indicador de Bienestar / Meta de Resultado</t>
  </si>
  <si>
    <t xml:space="preserve">Línea Base  indicador de Bienestar/ Resultado </t>
  </si>
  <si>
    <t>Meta Cuatrienio Meta resultado</t>
  </si>
  <si>
    <t>Meta resultado programado 2020</t>
  </si>
  <si>
    <t>Meta resultado programado 2021</t>
  </si>
  <si>
    <t>Meta resultado programado 2022</t>
  </si>
  <si>
    <t>Meta resultado programado 2023</t>
  </si>
  <si>
    <t>Sector</t>
  </si>
  <si>
    <t>Código del  Sector</t>
  </si>
  <si>
    <t>Nombre del Programa aprobado en el PDT</t>
  </si>
  <si>
    <t>Nombre del Programa según el Manual de Clasificación Programático del Gasto Público</t>
  </si>
  <si>
    <t>Código del Programa</t>
  </si>
  <si>
    <t>Nombre Subprograma PDT</t>
  </si>
  <si>
    <t>ODS</t>
  </si>
  <si>
    <t>Nombre del Producto aprobado en el PDT</t>
  </si>
  <si>
    <t>Nombre del Producto según el Catálogo de Productos de la MGA</t>
  </si>
  <si>
    <t>Código Producto MGA</t>
  </si>
  <si>
    <t>Indicador de Producto según Catálogo de Productos de la MGA</t>
  </si>
  <si>
    <t>Código del Indicador MGA</t>
  </si>
  <si>
    <t>Línea Base Producto</t>
  </si>
  <si>
    <t>Unidad de Medición</t>
  </si>
  <si>
    <t>Meta Producto Cuatrienio</t>
  </si>
  <si>
    <t>Meta Física Esperada 2020</t>
  </si>
  <si>
    <t>Meta Física Esperada 2021</t>
  </si>
  <si>
    <t>Meta Física Esperada 2022</t>
  </si>
  <si>
    <t>Meta Física Esperada 2023</t>
  </si>
  <si>
    <t>TIPO DE META Incremento, Reducción o Mantenimiento</t>
  </si>
  <si>
    <t>PROGRAMACIÓN/EJECUCIÓN</t>
  </si>
  <si>
    <t xml:space="preserve"> ACTIVIDADES
 (ACTIVIDADES RELACIONADAS EN LOS PROYECTOS)</t>
  </si>
  <si>
    <t>Pond %</t>
  </si>
  <si>
    <t>AVANCE TRIMESTRAL DE ACTIVIDAD</t>
  </si>
  <si>
    <t>CRONOGRAMA DE EJECUCION</t>
  </si>
  <si>
    <t>DESCRIPCION DE ACTIVIDADES  PREVIAS, DURANTE Y CIERRE.</t>
  </si>
  <si>
    <t xml:space="preserve">ENTREGABLE DE LA ACTIVIDAD </t>
  </si>
  <si>
    <t>TIPO DE ACTIVIDAD (Inversión / gestión)</t>
  </si>
  <si>
    <t xml:space="preserve">PROYECTO DE INVERSION </t>
  </si>
  <si>
    <t xml:space="preserve">5. ARTICULACION  CCPET  Y  CPC ( DANE) </t>
  </si>
  <si>
    <t xml:space="preserve">6. PROGRAMACION FISICA  y FINANCIERA( PAGOS) </t>
  </si>
  <si>
    <t>7.  PRESUPUESTO PROGRAMADO 
(miles de pesos )</t>
  </si>
  <si>
    <t xml:space="preserve">FUENTES DE FINANCIACION ( MILLONES) </t>
  </si>
  <si>
    <t xml:space="preserve">9. RESPONSABLES </t>
  </si>
  <si>
    <t>OBSERVACIONES</t>
  </si>
  <si>
    <t>CANTIDAD PROGRAMADA 2023</t>
  </si>
  <si>
    <t>AVANCE REAL 2023</t>
  </si>
  <si>
    <t>EJECUCIÓN TRIMESTRE DE META</t>
  </si>
  <si>
    <t>% DE EJECUCIÓN TOTAL</t>
  </si>
  <si>
    <t>NOMBRE DE PROYECTO</t>
  </si>
  <si>
    <t>ESTADO DEL PROYECTO EN SUIFP</t>
  </si>
  <si>
    <t xml:space="preserve">CODIGO BPIN </t>
  </si>
  <si>
    <t xml:space="preserve">VALOR TOTAL DEL PROYECTO </t>
  </si>
  <si>
    <t>CODIGO CUENTA</t>
  </si>
  <si>
    <t xml:space="preserve">CODIGO CCPET </t>
  </si>
  <si>
    <t>NOMBRE DE LA CUENTA CCPET</t>
  </si>
  <si>
    <t>Cód.. CPC DANE
Diligenciar de la matriz adjunta</t>
  </si>
  <si>
    <t>Título CPC DANE
Diligenciar de la matriz adjunta</t>
  </si>
  <si>
    <t xml:space="preserve">ENERO </t>
  </si>
  <si>
    <t>FEBRERO</t>
  </si>
  <si>
    <t>MARZO</t>
  </si>
  <si>
    <t>ABRIL</t>
  </si>
  <si>
    <t>MAYO</t>
  </si>
  <si>
    <t>JUNIO</t>
  </si>
  <si>
    <t>JULIO</t>
  </si>
  <si>
    <t>AGOSTO</t>
  </si>
  <si>
    <t>SEPTIEMBRE</t>
  </si>
  <si>
    <t>OCTUBRE</t>
  </si>
  <si>
    <t>NOVIEMBRE</t>
  </si>
  <si>
    <t>DICIEMBRE</t>
  </si>
  <si>
    <t>APROPIACION INICIAL</t>
  </si>
  <si>
    <t>APROPIACION DEFINITIVA</t>
  </si>
  <si>
    <t>REGISTRO</t>
  </si>
  <si>
    <t xml:space="preserve">EJECUCION </t>
  </si>
  <si>
    <t>PAGO</t>
  </si>
  <si>
    <t>%</t>
  </si>
  <si>
    <t>Trim I</t>
  </si>
  <si>
    <t>Trim II</t>
  </si>
  <si>
    <t>Trim III</t>
  </si>
  <si>
    <t>Trim IV</t>
  </si>
  <si>
    <t>TOTAL</t>
  </si>
  <si>
    <t xml:space="preserve">MONTO TOTAL PROGRAMADO
 Miles de pesos) </t>
  </si>
  <si>
    <t>Recursos propios 2023</t>
  </si>
  <si>
    <t>SGP Educación 2023 (valores en pesos)</t>
  </si>
  <si>
    <t xml:space="preserve"> SGP Salud 2023  (valores en pesos)</t>
  </si>
  <si>
    <t>SGP APSB 2023</t>
  </si>
  <si>
    <t>SGP Cultura 2023</t>
  </si>
  <si>
    <t>SGP Deporte 2023</t>
  </si>
  <si>
    <t>SGP Libre Inversión 2023</t>
  </si>
  <si>
    <t>SGP Alimentación Escolar 2023</t>
  </si>
  <si>
    <t>SGP Primera Infancia 2023</t>
  </si>
  <si>
    <t xml:space="preserve"> Regalías 2023</t>
  </si>
  <si>
    <t>Crédito 2023</t>
  </si>
  <si>
    <t>Otros 2023</t>
  </si>
  <si>
    <t>Vigencias futuras</t>
  </si>
  <si>
    <t>Total  2023 Apropiación Inicial</t>
  </si>
  <si>
    <t>Total  2023 Apropiación definitiva</t>
  </si>
  <si>
    <t>Total  2023 Registro</t>
  </si>
  <si>
    <t>Total  Ejecución</t>
  </si>
  <si>
    <t>Total  2023 Pagos</t>
  </si>
  <si>
    <t>Dependencia o unidad ejecutora Y la persona responsable de la implementación y seguimiento de la actividad</t>
  </si>
  <si>
    <t>YUMBO SALUDABLE, SOSTENIBLE Y SUSTENTABLE</t>
  </si>
  <si>
    <t>Se ha aumentado 16,59 % la participación de los Deportistas en el Municipio de Yumbo.</t>
  </si>
  <si>
    <t>DEPORTE Y RECREACIÓN</t>
  </si>
  <si>
    <t>Más Escenarios, Más Inclusión</t>
  </si>
  <si>
    <t>Fomento a la recreación, la actividad física y el deporte para desarrollar entornos de convivencia y paz (4301)</t>
  </si>
  <si>
    <t>Escenarios saludables</t>
  </si>
  <si>
    <t>ODS 9. Industria, innovación e infraestructuras</t>
  </si>
  <si>
    <t>Número de Escenarios Deportivos y Recreativos con mantenimiento rutinario, realizado.</t>
  </si>
  <si>
    <t>Servicio de mantenimiento a la infraestructura deportiva (4301004)</t>
  </si>
  <si>
    <t>Infraestructura deportiva mantenida (430100400)</t>
  </si>
  <si>
    <t>Número</t>
  </si>
  <si>
    <t>MM</t>
  </si>
  <si>
    <t>1. Fortalecimiento Institucional para el mantenimiento de los escenarios deportivos.</t>
  </si>
  <si>
    <t>INVERSIÓN</t>
  </si>
  <si>
    <t>Construcción, Mantenimiento y/o Adecuación de los Espacios para la practica de deporte, la recreación y aprovechamiento del tiempo libre del Municipio de Yumbo.</t>
  </si>
  <si>
    <t>Registrado y actualizado</t>
  </si>
  <si>
    <t>04.04.17.01.00.00.121000.43.4301.1604.2021768920022.4301004.2.3.3.05.09.054.43.01</t>
  </si>
  <si>
    <t>2.3.3.05.09.054.4</t>
  </si>
  <si>
    <t>Transferencias corrientes-'A establecimientos públicos y unidades administrativas especiales</t>
  </si>
  <si>
    <t>YAMILET MURCIA ROJAS</t>
  </si>
  <si>
    <t>1.1 Realizar mantenimiento rutinario del Villa Deportiva Antonio Mufla Dávila (IMDERTY)</t>
  </si>
  <si>
    <t>Inversión</t>
  </si>
  <si>
    <t>1.2 Realizar mantenimiento rutinario del Coliseo Carlos Alberto Bejarano Castillo.</t>
  </si>
  <si>
    <t>1.3 Realizar mantenimiento rutinario de la Villa Deportiva Jairo Yanten.</t>
  </si>
  <si>
    <t>1.4 Realizar mantenimiento rutinario al Coliseo Albeiro García Tierradentro (Contacto)</t>
  </si>
  <si>
    <t>1.5 Realizar mantenimiento rutinario del Estadio Raúl Miranda Arango</t>
  </si>
  <si>
    <t>1.6 Realizar mantenimiento rutinario del Coliseo de la I.E. Manuel María Sánchez</t>
  </si>
  <si>
    <t>1.7 Realizar mantenimiento rutinario del Parque de la Familia (Pista de BMX)</t>
  </si>
  <si>
    <t>1.8 Realizar mantenimiento rutinario del Complejo Deportivo Comuna 4 (Univalle)</t>
  </si>
  <si>
    <t>1.9 Realizar mantenimiento rutinario del Polideportivo Argos</t>
  </si>
  <si>
    <t>1.10 Realizar mantenimiento rutinario de Cancha de Fútbol Alto Dapa y Polideportivo de Miravalle Dapa</t>
  </si>
  <si>
    <t>1.11 Realizar mantenimiento rutinarios al parque de las oportunidades y la paz (Polvero)</t>
  </si>
  <si>
    <t>NO PRESENTA AVANCE A LA FECHA</t>
  </si>
  <si>
    <t xml:space="preserve">1.12 Realizar mantenimiento rutinario del Polideportivo El portachuelo </t>
  </si>
  <si>
    <t>1.13 Realizar mantenimiento rutinario del Centro Recreacional el Pulpo</t>
  </si>
  <si>
    <t>1.14 Realizar mantenimiento rutinario del Luis Fernando Murgueitio Vélez (Arroyohondo)</t>
  </si>
  <si>
    <t>04.04.17.03.00.00.133100.43.4301.1604.2021768920022.4301004.2.3.3.05.09.054.43.08</t>
  </si>
  <si>
    <t>2.3.3.05.09.054.43.08</t>
  </si>
  <si>
    <t xml:space="preserve">1.15  Realizar mantenimiento rutinario Polideportivo en el Corregimiento El Pedregal, Filo y Laguna </t>
  </si>
  <si>
    <t>2. Operación de escenarios deportivos en el Municipio de Yumbo</t>
  </si>
  <si>
    <t>Transferencias corrientes 'A establecimientos públicos y unidades administrativas especiales</t>
  </si>
  <si>
    <t>2. 1 Adquirir insumos y materiales para el mejoramiento de los escenarios deportivos.</t>
  </si>
  <si>
    <t xml:space="preserve"> Corte Marzo del 2023: Para labores de mantenimiento rutinario de los diferentes escenarios  deportivos , se requieren los siguientes insumos y materiales: - COMBUSTIBLE - ASEO Y CAFETERIA </t>
  </si>
  <si>
    <t xml:space="preserve">2.2 Seguridad para la conservación de los escenarios deportivos a cargo del IMDERTY </t>
  </si>
  <si>
    <t>Para la Vigencia 2023, la prestación del servicio de seguridad y vigilancia a los escenarios deportivos a cargo del IMDERTY, garantiza el servicio en 8 Escenarios por 24 horas (2 vigilantes por puesto) y 12 horas (1 vigilante), con lo anterior queda conformado un equipo con personal especializado para la seguridad de los escenarios deportivos, estos son los siguientes:
1.Villa Deportiva Antonio Mafla Dávila (IMDERTY) 
2. Parque de la Familia y Pista de BMX
3.Villa Deportiva Jairo Yanten Jiménez.
4.Coliseo Carlos Alberto Bejarano Castillo.
5.Coliseo Albeiro García Tierradentro (Contacto). 
6.Estadio Raúl Miranda Arango.
7. Centro Recreacional el Pulpo.
8. Polideportivo Cementos Argos.</t>
  </si>
  <si>
    <t>LICITACION DE VIGILANCIA JANO 300.11.02.001-2023
 JANO MN 300.11.03.008 
JANO PS URGENCIA  MANIFIESTA 300.11.01.366</t>
  </si>
  <si>
    <t>2.3.3.05.09.054</t>
  </si>
  <si>
    <t>04.04.17.01.00.00.121000.43.4301.1604.2021768920022.4301003.2.3.3.05.09.054.43.01</t>
  </si>
  <si>
    <t>2.3 Operación y transporte de escenarios deportivos y/o recreativos.</t>
  </si>
  <si>
    <t>Pago de Servicios Publicos</t>
  </si>
  <si>
    <t xml:space="preserve">Matriz de relación Pago de servicios Publicos </t>
  </si>
  <si>
    <t>04.04.03.34.00.00.124301.43.4301.1604.2021768920022.4301004.2.3.3.05.09.054.43.02</t>
  </si>
  <si>
    <t xml:space="preserve">2.4 Mejoramiento, adecuación y mantenimiento de redes eléctricas de los escenarios deportivos. </t>
  </si>
  <si>
    <t>Planillas de asistencia, informe de actividades, del contrato:
300.11.01.032</t>
  </si>
  <si>
    <t xml:space="preserve">2.5 Elaboración, mantenimiento y reparación de equipos. </t>
  </si>
  <si>
    <t>2.6 Implementar la Política de sistema de Seguridad y Salud en el Trabajo.</t>
  </si>
  <si>
    <t>3. Fortalecer la Operación de escenarios deportivos en el Municipio de Yumbo</t>
  </si>
  <si>
    <t xml:space="preserve">3.1 Operación y Seguridad para la conservación de los escenarios deportivos a cargo del IMDERTY </t>
  </si>
  <si>
    <t>Número de Escenarios Deportivos y Recreativos con ajustes razonables de enfoque de inclusión (discapacidad), adecuados.</t>
  </si>
  <si>
    <t>MI</t>
  </si>
  <si>
    <t>1. Adecuar los Escenarios Deportivos y/o Recreativos</t>
  </si>
  <si>
    <t>04.04.31.08.00.00.123118.43.4301.1604.2021768920022.4301004.2.3.3.05.09.054.43.03</t>
  </si>
  <si>
    <t>1.1 Realizar adecuaciones a los escenarios deportivos del Municipio de Yumbo.</t>
  </si>
  <si>
    <t>1.2 Construcción Pista Atletica entorno a la cancha de futbol del colegio Mayor (Coliseo Albeiro García Tierradentro)</t>
  </si>
  <si>
    <t>04.04.33.00.00.133801.43.4301.1604.2021768920022.4301004.2.3.3.05.09.054.43.02</t>
  </si>
  <si>
    <t>04.04.37.00.00.133803.43.4301.1604.2021768920022.4301004.2.3.3.05.09.054.43.09</t>
  </si>
  <si>
    <t>Número de Escenarios Deportivos y Recreativos con diseños universales (discapacidad), construidos.</t>
  </si>
  <si>
    <t>1. Fortalecer zonas deportivas especializadas en los escenarios deportivos</t>
  </si>
  <si>
    <t>1.1  Reconstrucción Piscina Semi-Olimpica Barbara Muñoz.</t>
  </si>
  <si>
    <t>1.2 Construcción Cancha Sintetica Barrio La Estancia</t>
  </si>
  <si>
    <t xml:space="preserve">Aumentar la medallería de Oro en los Juegos Departamentales y Para departamentales en un 10%.  </t>
  </si>
  <si>
    <t>Creemos en Yumbo “Tierra de Campeones”</t>
  </si>
  <si>
    <t>Formación y preparación de deportistas (4302)</t>
  </si>
  <si>
    <t xml:space="preserve">Altos logros </t>
  </si>
  <si>
    <t>Sin relación con los ODS</t>
  </si>
  <si>
    <t>Numero de deportistas adscritos en las diferentes disciplinas deportivas, beneficiados.</t>
  </si>
  <si>
    <t>Servicio de preparación deportiva (4302001)</t>
  </si>
  <si>
    <t>Atletas preparados (430200100)</t>
  </si>
  <si>
    <t>1. Fortalecimiento Institucional para el alto rendimiento deportivo en el Municipio de Yumbo</t>
  </si>
  <si>
    <t>Mejoramiento de los Procesos Deportivos de Alto Rendimiento en el Municipio de Yumbo.</t>
  </si>
  <si>
    <t>04.04.17.01.00.00.121000.43.4302.1604.2021768920024.4302001.2.3.3.05.09.054.43.01</t>
  </si>
  <si>
    <t xml:space="preserve"> 1.1 Brindar apoyo técnico y administrativo para la preparación de los deportistas de formación y alto rendimiento de las 46 disciplinas deportivas en modalidad convencional y adaptado.</t>
  </si>
  <si>
    <r>
      <rPr>
        <b/>
        <sz val="11"/>
        <rFont val="Arial"/>
        <family val="2"/>
      </rPr>
      <t>Disciplina Deportiva de Baloncesto:</t>
    </r>
    <r>
      <rPr>
        <sz val="11"/>
        <rFont val="Arial"/>
        <family val="2"/>
      </rPr>
      <t xml:space="preserve"> Se asignó 1 entrenador y 1 monitor deportivo, Beneficiando 43 deportistas  entre  las edades de 13  y los 16 años.,  se realizan  entrenamientos presenciales en las instalaciones del coliseo carlos alberto bejarano</t>
    </r>
  </si>
  <si>
    <r>
      <rPr>
        <b/>
        <sz val="11"/>
        <rFont val="Arial"/>
        <family val="2"/>
      </rPr>
      <t>Disciplina Deportiva de Balonmano:</t>
    </r>
    <r>
      <rPr>
        <sz val="11"/>
        <rFont val="Arial"/>
        <family val="2"/>
      </rPr>
      <t xml:space="preserve"> Se asignó 1 entrenador  Beneficiando 45 deportistas  entre  las edades de 13  y los 22 años.,  se realizan  entrenamientos presenciales en las instalaciones del coliseo Luis Javier Mosquera </t>
    </r>
  </si>
  <si>
    <r>
      <rPr>
        <b/>
        <sz val="11"/>
        <rFont val="Arial"/>
        <family val="2"/>
      </rPr>
      <t xml:space="preserve">Disciplina Deportiva de Beisbol: </t>
    </r>
    <r>
      <rPr>
        <sz val="11"/>
        <rFont val="Arial"/>
        <family val="2"/>
      </rPr>
      <t>Se asignaron 1 entrenadores, que benefició 69 deportistas  entre las  edades de 12 a los 17 años. se realizan  entrenamientos presenciales en las instalaciones del  la Villa Deportiva Jairo Yanten.</t>
    </r>
  </si>
  <si>
    <r>
      <rPr>
        <b/>
        <sz val="11"/>
        <rFont val="Arial"/>
        <family val="2"/>
      </rPr>
      <t>Disciplina Deportiva de Futbol:</t>
    </r>
    <r>
      <rPr>
        <sz val="11"/>
        <rFont val="Arial"/>
        <family val="2"/>
      </rPr>
      <t xml:space="preserve"> Se asignaron 2 entrenadores, 2 monitores, 2 entrenadores de arqueros y 3 preparadores fisicos</t>
    </r>
    <r>
      <rPr>
        <sz val="11"/>
        <color rgb="FFFF0000"/>
        <rFont val="Arial"/>
        <family val="2"/>
      </rPr>
      <t>.</t>
    </r>
    <r>
      <rPr>
        <sz val="11"/>
        <rFont val="Arial"/>
        <family val="2"/>
      </rPr>
      <t xml:space="preserve"> que benefició 49 deportistas  masculinos y  65 deportistas femeninos para un total  de  114 deportistas  beneficiados  entre las  edades de 12 a los 17 años. se realizan  entrenamientos presenciales en las instalaciones del Instituto Municipal del Deporte y la Recreacion de Yumbo IMDERTY.</t>
    </r>
  </si>
  <si>
    <r>
      <rPr>
        <b/>
        <sz val="11"/>
        <rFont val="Arial"/>
        <family val="2"/>
      </rPr>
      <t>Disciplina Deportiva de Futbol de Salon</t>
    </r>
    <r>
      <rPr>
        <sz val="11"/>
        <rFont val="Arial"/>
        <family val="2"/>
      </rPr>
      <t>: Se asignaron 1 monitor , que benefició 93  deportistas entre las  edades  de 15 a los 25 años.  se realizan  entrenamientos presenciales en las instalaciones de la Institucion Educativa Mayor de Yumbo.</t>
    </r>
  </si>
  <si>
    <r>
      <rPr>
        <b/>
        <sz val="11"/>
        <rFont val="Arial"/>
        <family val="2"/>
      </rPr>
      <t>Disciplina Deportiva de Voleibol:</t>
    </r>
    <r>
      <rPr>
        <sz val="11"/>
        <rFont val="Arial"/>
        <family val="2"/>
      </rPr>
      <t xml:space="preserve"> Se asignó 1 entrenador , Beneficiando Mujeres 25 deportistas  entre  las edades de 13  y los 16 años.,  se realizan  entrenamientos presenciales en las instalaciones del coliseo Luis Javier Mosquera.</t>
    </r>
  </si>
  <si>
    <r>
      <rPr>
        <b/>
        <sz val="11"/>
        <rFont val="Arial"/>
        <family val="2"/>
      </rPr>
      <t>Disciplina Deportiva de Atletismo</t>
    </r>
    <r>
      <rPr>
        <sz val="11"/>
        <rFont val="Arial"/>
        <family val="2"/>
      </rPr>
      <t>: Se asignaron 2 entrenador,  que benefició 71</t>
    </r>
    <r>
      <rPr>
        <sz val="11"/>
        <color rgb="FF00B050"/>
        <rFont val="Arial"/>
        <family val="2"/>
      </rPr>
      <t xml:space="preserve"> </t>
    </r>
    <r>
      <rPr>
        <sz val="11"/>
        <rFont val="Arial"/>
        <family val="2"/>
      </rPr>
      <t xml:space="preserve">deportistas </t>
    </r>
    <r>
      <rPr>
        <sz val="11"/>
        <rFont val="Arial"/>
        <family val="2"/>
      </rPr>
      <t xml:space="preserve">con edades entre los 6 y los 18 años. los entrenamientos se realizan en  las  instalaciones del Estadio Municipal Raul Miranda en los horarios  de LUNES A VIERNES 3:00PM A 6:00PM </t>
    </r>
  </si>
  <si>
    <r>
      <rPr>
        <b/>
        <sz val="11"/>
        <rFont val="Arial"/>
        <family val="2"/>
      </rPr>
      <t>Disciplina Deportiva de Lucha</t>
    </r>
    <r>
      <rPr>
        <sz val="11"/>
        <rFont val="Arial"/>
        <family val="2"/>
      </rPr>
      <t>: Se asignaron 1 -  1 monitor entrenadores</t>
    </r>
    <r>
      <rPr>
        <sz val="11"/>
        <rFont val="Arial"/>
        <family val="2"/>
      </rPr>
      <t xml:space="preserve"> que benefició 45 deportistas con edades entre los 12 y los 19 años. Los entrenamientos se realizan en  las  instalaciones del Coliseo de Combate en los horarios  de  LUNES A VIERNES DE 2:30PM A 8:00PM 
</t>
    </r>
  </si>
  <si>
    <r>
      <rPr>
        <b/>
        <sz val="11"/>
        <rFont val="Arial"/>
        <family val="2"/>
      </rPr>
      <t xml:space="preserve">Disciplina Deportiva de Esgrima: </t>
    </r>
    <r>
      <rPr>
        <sz val="11"/>
        <rFont val="Arial"/>
        <family val="2"/>
      </rPr>
      <t>Se asigno 1 entrenador - 1 monitor que benefició</t>
    </r>
    <r>
      <rPr>
        <sz val="11"/>
        <color rgb="FFFF0000"/>
        <rFont val="Arial"/>
        <family val="2"/>
      </rPr>
      <t xml:space="preserve"> </t>
    </r>
    <r>
      <rPr>
        <sz val="11"/>
        <rFont val="Arial"/>
        <family val="2"/>
      </rPr>
      <t xml:space="preserve"> 68 deportistas  con edades entre los 7 y los 21 años,  Los entrenamientos se realizan en  las  instalaciones del Coliseo de Combate en los horarios  de  LUNES A VIERNES DE 2:30PM A 9:00PM  los MARTES Y JUEVES DE 8:00 AM A 12 DEL DIA y los dias Sabados de 10:00 am a 12 m.</t>
    </r>
  </si>
  <si>
    <r>
      <rPr>
        <b/>
        <sz val="11"/>
        <rFont val="Arial"/>
        <family val="2"/>
      </rPr>
      <t>Disciplina Deportiva de Triathlon:</t>
    </r>
    <r>
      <rPr>
        <sz val="11"/>
        <rFont val="Arial"/>
        <family val="2"/>
      </rPr>
      <t xml:space="preserve">  Se asignó 1 entrenador  que benefició 22 deportistas  con edades entre los 13 y los 17 años.  Los entrenamientos se realizan en  las  instalaciones del Instituto Municipal del Deporte y la Recreacion de Yumbo IMDERTY   en los horarios  de  LUNES A VIERNES DE 4:00 PM A 7:30PM.</t>
    </r>
  </si>
  <si>
    <r>
      <rPr>
        <b/>
        <sz val="11"/>
        <rFont val="Arial"/>
        <family val="2"/>
      </rPr>
      <t xml:space="preserve">Disciplina Deportiva de Tejo: </t>
    </r>
    <r>
      <rPr>
        <sz val="11"/>
        <rFont val="Arial"/>
        <family val="2"/>
      </rPr>
      <t xml:space="preserve"> Se asignó 1 entrenador que benefició 25 deportistas  con edades entre los 7 y los 46 años,  Los entrenamientos se realizan en  las  instalaciones de la Villa Deportiva Jairo LLanten en los horarios  de  LUNES A   VIERNES DE 4:00 PM A 9:00 PM.</t>
    </r>
  </si>
  <si>
    <r>
      <rPr>
        <b/>
        <sz val="11"/>
        <rFont val="Arial"/>
        <family val="2"/>
      </rPr>
      <t>Disciplina Deportiva de Futbol Sala:</t>
    </r>
    <r>
      <rPr>
        <sz val="11"/>
        <rFont val="Arial"/>
        <family val="2"/>
      </rPr>
      <t xml:space="preserve">  Se asignó 2 entrenador  que benefició 33 deportistas masculinos y 14 femeninos para un total de  47 deportistas entre las edades de</t>
    </r>
    <r>
      <rPr>
        <sz val="11"/>
        <color rgb="FF00B050"/>
        <rFont val="Arial"/>
        <family val="2"/>
      </rPr>
      <t xml:space="preserve"> </t>
    </r>
    <r>
      <rPr>
        <sz val="11"/>
        <rFont val="Arial"/>
        <family val="2"/>
      </rPr>
      <t>14 y los 18 años.  se realizan  entrenamientos presenciales en las instalaciones Coliseo Luis Javier Mosquera.</t>
    </r>
  </si>
  <si>
    <r>
      <rPr>
        <b/>
        <sz val="11"/>
        <rFont val="Arial"/>
        <family val="2"/>
      </rPr>
      <t xml:space="preserve">Disciplina Tiro Deportivo: </t>
    </r>
    <r>
      <rPr>
        <sz val="11"/>
        <rFont val="Arial"/>
        <family val="2"/>
      </rPr>
      <t xml:space="preserve"> NO PRESENTA AVANCE A LA FECHA</t>
    </r>
  </si>
  <si>
    <r>
      <rPr>
        <b/>
        <sz val="11"/>
        <rFont val="Arial"/>
        <family val="2"/>
      </rPr>
      <t xml:space="preserve">Disciplina Deportiva de Atletismo Adaptado: </t>
    </r>
    <r>
      <rPr>
        <sz val="11"/>
        <rFont val="Arial"/>
        <family val="2"/>
      </rPr>
      <t xml:space="preserve"> Se asignó  1 entrenador y 2 monitores que benefició a 75  deportistas ) con edades entre los 13 a 61 años, se realizan  entrenamientos presenciales en las instalaciones del Instituto Municipal del Deporte y la Recreacion de Yumbo IMDERTY, en los horarios  de  LUNES A   VIERNES DE 7AM A 10 AM Y  4PM A 6 PM.</t>
    </r>
  </si>
  <si>
    <r>
      <rPr>
        <b/>
        <sz val="11"/>
        <rFont val="Arial"/>
        <family val="2"/>
      </rPr>
      <t xml:space="preserve">Disciplina Deportiva de Natacion Adaptada:  </t>
    </r>
    <r>
      <rPr>
        <sz val="11"/>
        <rFont val="Arial"/>
        <family val="2"/>
      </rPr>
      <t>Se asignó 1 entrenador que benefició 79,  deportistas entre las edades de los 10 a 21 años de edad.  se realizan  entrenamientos presenciales en las instalaciones del Instituto Municipal del Deporte y la Recreacion de Yumbo IMDERTY.</t>
    </r>
  </si>
  <si>
    <r>
      <rPr>
        <b/>
        <sz val="11"/>
        <color rgb="FF000000"/>
        <rFont val="Arial"/>
        <family val="2"/>
      </rPr>
      <t>Disciplina Deportiva de Judo Visual:</t>
    </r>
    <r>
      <rPr>
        <sz val="11"/>
        <color rgb="FF000000"/>
        <rFont val="Arial"/>
        <family val="2"/>
      </rPr>
      <t xml:space="preserve">  NO PRESENTA AVANCE A LA FECHA</t>
    </r>
  </si>
  <si>
    <r>
      <rPr>
        <b/>
        <sz val="11"/>
        <rFont val="Arial"/>
        <family val="2"/>
      </rPr>
      <t>Disciplina Deportiva de Badminton Adaptado :</t>
    </r>
    <r>
      <rPr>
        <sz val="11"/>
        <rFont val="Arial"/>
        <family val="2"/>
      </rPr>
      <t xml:space="preserve"> Se asignó 1 entrenador que benefició 7 deportistas entre las edades de los 8  a 40 años de edad.  se realizan  entrenamientos presenciales en las instalaciones del Instituto Municipal del Deporte y la Recreacion de Yumbo IMDERTY,  en los horarios  de  LUNES A   VIERNES DE 4 PM A 5 PM.</t>
    </r>
  </si>
  <si>
    <r>
      <rPr>
        <b/>
        <sz val="11"/>
        <rFont val="Arial"/>
        <family val="2"/>
      </rPr>
      <t xml:space="preserve">Disciplina Deportiva de Baloncesto en Silla de Ruedas: </t>
    </r>
    <r>
      <rPr>
        <sz val="11"/>
        <rFont val="Arial"/>
        <family val="2"/>
      </rPr>
      <t xml:space="preserve"> Se asignó 1 entrenado que benefició  10 deportistas,  con un rango de edades de los 21 a los 59 años. Se realizan  entrenamientos presenciales en las instalaciones del Coliseo Carlos Alberto Bejarano, en los horarios  de  LUNES, MIERCOLES Y VIERNES DE  1 PM A 4 PM.</t>
    </r>
  </si>
  <si>
    <r>
      <rPr>
        <b/>
        <sz val="11"/>
        <rFont val="Arial"/>
        <family val="2"/>
      </rPr>
      <t xml:space="preserve">Disciplina Deportiva de Boccia: </t>
    </r>
    <r>
      <rPr>
        <sz val="11"/>
        <rFont val="Arial"/>
        <family val="2"/>
      </rPr>
      <t xml:space="preserve"> Se asignó 1 entrenado que benefició 11 deportistas,  con un rango de edades de los 21 a los 59 años. Se realizan  entrenamientos presenciales en las instalaciones del Coliseo Carlos Alberto Bejarano,en los horarios  de  LUNES A VIERNES DE 10 AM A 12 DEL DIA, </t>
    </r>
  </si>
  <si>
    <r>
      <rPr>
        <b/>
        <sz val="11"/>
        <rFont val="Arial"/>
        <family val="2"/>
      </rPr>
      <t xml:space="preserve">Disciplina Deportiva de Tiro con Arco: </t>
    </r>
    <r>
      <rPr>
        <sz val="11"/>
        <rFont val="Arial"/>
        <family val="2"/>
      </rPr>
      <t xml:space="preserve"> Se asignó 1 entrenador que benefició 22 deportistas  entre las edades de los 8 a 29 años.  Los entrenamientos se realizan en  las  instalaciones del Coliseo de Combate en los horarios  de  LUNES A VIERNES DE 8:00 AM A 11:00AM Y 2:00PM A 5:00 PM.</t>
    </r>
  </si>
  <si>
    <r>
      <rPr>
        <b/>
        <sz val="11"/>
        <rFont val="Arial"/>
        <family val="2"/>
      </rPr>
      <t>Disciplina Deportiva de Gimnasia:</t>
    </r>
    <r>
      <rPr>
        <sz val="11"/>
        <rFont val="Arial"/>
        <family val="2"/>
      </rPr>
      <t xml:space="preserve">  Se asignó 1 monitor que benefició 42 deportistas  con edades entre los 5 y los 15 años.  Los entrenamientos se realizan en  las  instalaciones del Coliseo de Combate en los horarios  de  LUNES A VIERNES DE 2:00 PM A 6:00 PM.</t>
    </r>
  </si>
  <si>
    <r>
      <rPr>
        <b/>
        <sz val="11"/>
        <rFont val="Arial"/>
        <family val="2"/>
      </rPr>
      <t>Disciplina Deportiva de Boxeo:</t>
    </r>
    <r>
      <rPr>
        <sz val="11"/>
        <rFont val="Arial"/>
        <family val="2"/>
      </rPr>
      <t xml:space="preserve">   Se asignó 1 entrenador que benefició 27 deportistas con edades entre los 13 y los 20 años.   Los entrenamientos se realizan en  las  instalaciones del Coliseo de Combate en los horarios  de  LUNES A VIERNES DE 2:30 PM A 5:30 PM.</t>
    </r>
  </si>
  <si>
    <r>
      <rPr>
        <b/>
        <sz val="11"/>
        <rFont val="Arial"/>
        <family val="2"/>
      </rPr>
      <t>Disciplina Deportiva de Futbol Sala Intelectual:</t>
    </r>
    <r>
      <rPr>
        <sz val="11"/>
        <rFont val="Arial"/>
        <family val="2"/>
      </rPr>
      <t xml:space="preserve"> Se asignó 1 entrenador que benefició 26  deportistas ( 12 hombres) con edades entre los 8 y  40 años.   Los entrenamientos se realizan en  las  instalaciones del Coliseo Carlos Alberto Bejarano Castillo en los horarios  de  LUNES A VIERNES DE 10:00 AM A 12:00 M.</t>
    </r>
  </si>
  <si>
    <t>04.04.17.03.00.00.133100.43.4302.1604.2021768920024.4302001.2.3.3.05.09.054.43.08</t>
  </si>
  <si>
    <r>
      <rPr>
        <b/>
        <sz val="11"/>
        <rFont val="Arial"/>
        <family val="2"/>
      </rPr>
      <t xml:space="preserve">Disciplina Actividades Sub Acuaticas: </t>
    </r>
    <r>
      <rPr>
        <sz val="11"/>
        <rFont val="Arial"/>
        <family val="2"/>
      </rPr>
      <t xml:space="preserve">No presenta avance a la fecha </t>
    </r>
  </si>
  <si>
    <r>
      <rPr>
        <b/>
        <sz val="11"/>
        <rFont val="Arial"/>
        <family val="2"/>
      </rPr>
      <t xml:space="preserve">Disciplina Deportiva de Futbol 7 PC: </t>
    </r>
    <r>
      <rPr>
        <sz val="11"/>
        <rFont val="Arial"/>
        <family val="2"/>
      </rPr>
      <t xml:space="preserve"> Se asignó 1 entrenador que benefició 22 deportistas con edades entre los 8 y los 16 años. Los entrenamientos se realizan en  las  instalaciones de la Institucion Educativa Alberto Mendoza Mayor en los horarios  de  LUNES, MIERCOLES, VIERNES Y SABADOS  DE 8AM A 11 AM</t>
    </r>
  </si>
  <si>
    <r>
      <rPr>
        <b/>
        <sz val="11"/>
        <rFont val="Arial"/>
        <family val="2"/>
      </rPr>
      <t>Disciplina Deportiva de Baile Deportivo:</t>
    </r>
    <r>
      <rPr>
        <sz val="11"/>
        <rFont val="Arial"/>
        <family val="2"/>
      </rPr>
      <t xml:space="preserve">   Se asignaron 1 entrenador y 1 monitor que benefició</t>
    </r>
    <r>
      <rPr>
        <sz val="11"/>
        <rFont val="Arial"/>
        <family val="2"/>
      </rPr>
      <t xml:space="preserve"> 29 deportistas </t>
    </r>
    <r>
      <rPr>
        <sz val="11"/>
        <rFont val="Arial"/>
        <family val="2"/>
      </rPr>
      <t xml:space="preserve"> con edades entre los 14 y los 17 años,  Los entrenamientos se realizan en  las  instalaciones de la Institucion Educativa Mayor de Yumbo en  los horarios  de  LUNES,MIERCOLES  Y VIERNES DE 1:30 PM A 9:30 PM .,  los  dias MARTES Y JUEVES DE  6:30pm a 9:00pm.</t>
    </r>
  </si>
  <si>
    <r>
      <rPr>
        <b/>
        <sz val="11"/>
        <rFont val="Arial"/>
        <family val="2"/>
      </rPr>
      <t>Disciplina Deportiva de Esgrima Adaptado:</t>
    </r>
    <r>
      <rPr>
        <sz val="11"/>
        <rFont val="Arial"/>
        <family val="2"/>
      </rPr>
      <t xml:space="preserve"> NO PRESENTA AVANCE A LA FECHA</t>
    </r>
  </si>
  <si>
    <r>
      <rPr>
        <b/>
        <sz val="11"/>
        <rFont val="Arial"/>
        <family val="2"/>
      </rPr>
      <t xml:space="preserve">Disciplina Deportiva de Billar Adaptado: </t>
    </r>
    <r>
      <rPr>
        <sz val="11"/>
        <rFont val="Arial"/>
        <family val="2"/>
      </rPr>
      <t>NO PRESENTA AVANCE A LA FECHA</t>
    </r>
  </si>
  <si>
    <r>
      <rPr>
        <b/>
        <sz val="11"/>
        <rFont val="Arial"/>
        <family val="2"/>
      </rPr>
      <t>Disciplina Deportiva de Ajedrez Adaptado:</t>
    </r>
    <r>
      <rPr>
        <sz val="11"/>
        <rFont val="Arial"/>
        <family val="2"/>
      </rPr>
      <t xml:space="preserve"> NO PRESENTA AVANCE A LA FECHA</t>
    </r>
  </si>
  <si>
    <r>
      <rPr>
        <b/>
        <sz val="11"/>
        <rFont val="Arial"/>
        <family val="2"/>
      </rPr>
      <t xml:space="preserve">Disciplina Deportivo PARA-POWERLIFTING: </t>
    </r>
    <r>
      <rPr>
        <sz val="11"/>
        <rFont val="Arial"/>
        <family val="2"/>
      </rPr>
      <t>Se asigno 1 entrenador  que benefició 2 deportistas con edades entre los 13 y los 35 años,  Los entrenamientos se realizan en  las  instalaciones del Instituto Municipal del Deporte y la Recreacion de Yumbo IMDERTY  en  los horarios  de  Lunes A Sabado  DE 12:30 PM A 2:30 PM.</t>
    </r>
  </si>
  <si>
    <r>
      <rPr>
        <b/>
        <sz val="11"/>
        <rFont val="Arial"/>
        <family val="2"/>
      </rPr>
      <t xml:space="preserve">Disciplina Deportiva Tenis de mesa adaptado: </t>
    </r>
    <r>
      <rPr>
        <sz val="11"/>
        <rFont val="Arial"/>
        <family val="2"/>
      </rPr>
      <t>NO PRESENTA AVANCE A LA FECHA</t>
    </r>
  </si>
  <si>
    <t>1.2. Brindar apoyo para la atención  en la promoción y prevención al deportista. (CAD)</t>
  </si>
  <si>
    <t>2. Fortalecer la atención y evaluación integral de los deportistas.</t>
  </si>
  <si>
    <t>2.1 Dotar de equipos e insumos necesarios para el funcionamiento del laboratorio de Ciencia y Deporte - LECYD y el área de fisioterapia para garantizar la atención y evaluación integral de los deportistas.</t>
  </si>
  <si>
    <t>2.2  Atender el 100% de los deportistas inscritos en las disciplinas deportivas del IMDERTY; que requieran de los beneficios brindados por el LECYD- Laboratorio de evaluación, ciencia y deporte.</t>
  </si>
  <si>
    <t>2.3  Incrementar el rendimiento de los deportistas a través de la suplementación Deportiva.(vitaminas, proteínas, suplementos), del mismo modo con el programa de alimentación y transporte para los deportistas.</t>
  </si>
  <si>
    <t>04.04.31.08.00.00.123118.43.4302.1604.2021768920024.4302001.2.3.3.05.09.054.43.03</t>
  </si>
  <si>
    <t>2.3.3.05.09.054.43.03</t>
  </si>
  <si>
    <t>04.31.08.00.00.133319.43.4302.1604.2021768920024.4302001.2.3.3.05.09.054.43.10</t>
  </si>
  <si>
    <t>2.3.3.05.09.054.43.10</t>
  </si>
  <si>
    <t>Más Deporte, Más Cobertura.</t>
  </si>
  <si>
    <t>Número de deportistas nuevos en las disciplinas deportivas, incorporados.</t>
  </si>
  <si>
    <t>1. Fortalecimiento a la masificación deportiva</t>
  </si>
  <si>
    <t>1.1 Inscribir 52 deportistas nuevos al programa de alto rendimiento " Creemos en Yumbo Tierra de Campeones"</t>
  </si>
  <si>
    <t>Número de disciplinas deportivas nuevas, implementadas.</t>
  </si>
  <si>
    <t xml:space="preserve">1. Fortalecimiento a la cobertura deportiva </t>
  </si>
  <si>
    <t>1.1 Implementar 4 nuevas disciplinas deportivas</t>
  </si>
  <si>
    <t xml:space="preserve">Teniendo en cuenta que el indicador se mide con las 42 disciplinas ya existentes; razón por el cual se programa para la vigencia 2023 la implementación de 4 disciplinas nuevas, para el cumplimiento de las 46 disciplinas: 
Disciplina Deportiva Tenis de mesa Adaptado.
Disciplina Deportiva Powerlifting (Levantamiento de Pesas Adaptado).
Disciplina Deportiva Ajedrez Adaptado - Esgrima Adaptado - Billar Adaptado.
</t>
  </si>
  <si>
    <t>Planillas de asistencia, informe de actividades, de acuerdo a los siguientes contratos 
300.11.01. 184,189,190, 264, 271, 291.</t>
  </si>
  <si>
    <t>Número de disciplinas deportivas con los elementos logísticos necesarios para el desarrollo de la práctica deportiva, fortalecidas.</t>
  </si>
  <si>
    <t>1. Proporcionar Dotación e Implementación Deportiva</t>
  </si>
  <si>
    <t>1.1 Implementación y Dotación Deportiva</t>
  </si>
  <si>
    <t>05.04.31.09.00.00.131112.43.4302.1604.2021768920024.4302001.2.3.1.14.02</t>
  </si>
  <si>
    <t>2.3.1.14.02</t>
  </si>
  <si>
    <t>Gastos de personal</t>
  </si>
  <si>
    <t>2. Realizar Capacitación y Formación del personal Técnico</t>
  </si>
  <si>
    <t>2.1. Realizar una capacitación para el mejoramiento de los procesos de alto rendimiento en las disciplinas deportivas.</t>
  </si>
  <si>
    <t>3. Fortalecer los procesos del alto rendimiento deportivo en el municipio de Yumbo</t>
  </si>
  <si>
    <t>3.1 Participación en eventos Deportivos municipales, departamentales, nacionales e internacionales con el fin de que nuestros deportistas se participen en los fogueos, topes y chequeos para la obtención de los puntajes requeridos, al igual que elevar el nivel de los deportistas al enfrentarse con otros competidores y así llegar con la mejor preparación posible y enfrentar las competencias con el máximo nivel necesario.</t>
  </si>
  <si>
    <t>'04.04.17.03.00.00.133100.43.4302.1604.2021768920024.4302001.2.3.3.05.09.054.43.08</t>
  </si>
  <si>
    <t>'Transferencias corrientes-'A establecimientos públicos y unidades administrativas especiales</t>
  </si>
  <si>
    <t>04.04.31.08.00.00.123118.43.4302.1604.2021768920024.4302004.2.3.3.05.09.054.43.03</t>
  </si>
  <si>
    <t xml:space="preserve">Número de deportistas destacados con Estímulos Deportivos, beneficiados. </t>
  </si>
  <si>
    <t>1. Entregar Incentivos y estímulos Deportivos</t>
  </si>
  <si>
    <t>04.04.03.34.00.00.124301.43.4302.1604.2021768920024.4302001.2.3.3.05.09.054.43.02</t>
  </si>
  <si>
    <t>2.3.3.05.09.054.43.02</t>
  </si>
  <si>
    <t>1. Asignar 4 incentivos a entrenadores y deportistas reconociendo los logros obtenidos a través del año mediante su esfuerzo y entrega, dejando en alto el nombre de nuestro municipio, con la realización de la noche de gala creada por el acuerdo 005 del 2019, donde se le da reconocimiento a los mejores exponentes del deporte yumbeño.</t>
  </si>
  <si>
    <t>RESOLUCION .013 FEB-7</t>
  </si>
  <si>
    <t>INCENTIVO A DEPORTISTA DE ALTO RENDIMIENTO ARAGON DOMINGUEZ VICTOR EDUARDO  DE LA DISCIPLINA DE PARA-BADMINTON EN BRASIL DEDL 8 AL 17 ABR</t>
  </si>
  <si>
    <t>RESOLUCION .041 ABR -05</t>
  </si>
  <si>
    <t>APOYO Y ESTIMULO DEPORTISTA DE ALTO RENDIMIENTO SANCHEZ GUEVARA LEIDY VANESSA  DE LA DISCIPLINA DE  PATINAJE EN IBAGUE DEL 13-17 JUNIO/2023</t>
  </si>
  <si>
    <t>RESOLUCION .089 JUN-9</t>
  </si>
  <si>
    <t xml:space="preserve">APOYO Y ESTIMULO DEPORTISTA DE ALTO RENDIMIENTO GARCIA REINOSO HILDA LUCIA DE LA DISCIPLINA DE  BADMINTON PREPARACION COMPETENCIAS </t>
  </si>
  <si>
    <t>RESOLUCION ,091 JUN-13</t>
  </si>
  <si>
    <t>INCENTIVO Y ESTIMULO A LA DEPORTISTA DE ALTO RENDIMIENTO  BERMUDEZ HERNANDEZ MARIA CAMILA DE LA DISCIPLINA DE JUDO, PARA LA PARTICIPACION  INTERNACIONAL  CADETS 2023 EN EL PAIS  DE CROACIA</t>
  </si>
  <si>
    <t>RESOLUCION .139 JUL-27</t>
  </si>
  <si>
    <t xml:space="preserve">APOYO Y ESTIMULOS A DEPORTISTA MUÑOZ QUINTERO BARBARA  ALTO RNDIMIENTO DE LA DISCIPLINA DE  NATACION </t>
  </si>
  <si>
    <t>RESOLUCION .113 JUN-30</t>
  </si>
  <si>
    <t xml:space="preserve">APOYO Y ESTIMULO A DEPORTISTA DE ALTO RENDIMIENTO DE BOCCIAS </t>
  </si>
  <si>
    <t>RESOLUCION .202 OCT-05</t>
  </si>
  <si>
    <t xml:space="preserve">APOYO Y ESTIMULO A LA VILLOTA QUINTERO ALEJANDRO DEPORTISTA DE ALTO RENDIMIENTO CLASIFICATORIO JUNIOR DE TRIATLON EN PUNTA CANA </t>
  </si>
  <si>
    <t>RESOLUCION .054 ABR-18</t>
  </si>
  <si>
    <t>Se ha aumentado a 16,30% la población atendida por el IMDERTY a través de los programas de fomento en la zona urbana y rural del municipio de Yumbo con enfoque diferencial y sin barreras.</t>
  </si>
  <si>
    <t>Fomentando prácticas deportivas más saludables</t>
  </si>
  <si>
    <t>Fomentando lazos mas cerca de la gente en que creemos</t>
  </si>
  <si>
    <t>Número de personas con los programas de fomento al Deporte, la Recreación y Aprovechamiento del Tiempo Libre, beneficiadas.</t>
  </si>
  <si>
    <t>Servicio de apoyo a la actividad física, la recreación y el deporte (4301001)</t>
  </si>
  <si>
    <t>Personas beneficiadas (430100100)</t>
  </si>
  <si>
    <t>1. Fortalecimiento Institucional para el fomento del Deporte, la recreación y la Actividad Física.</t>
  </si>
  <si>
    <t>Fortalecimiento de las estrategias para el fomento de la practica del Deporte, la recreación y el Aprovechamiento del Tiempo Libre en el Municipio de Yumbo</t>
  </si>
  <si>
    <t>04.04.17.01.00.00.121000.43.4301.1604.2021768920023.4301037.2.3.3.05.09.054.43.01</t>
  </si>
  <si>
    <t>1.1 Brindar apoyo al programa de recreación  en actividades lúdico-recreativas y de sano esparcimiento que beneficien la comunidad Yumbeña.</t>
  </si>
  <si>
    <t>Planillas de asistencia, informe de actividades, de acuerdo a los siguientes contratos 
300.11.01. 164,165, 166, 182, 180, 254.</t>
  </si>
  <si>
    <t>1.2. Brindar apoyo administrativo y operativo para los programas de fomento de la práctica deportiva y de actividad física.</t>
  </si>
  <si>
    <t>Fortalecimiento de los programas para el fomento de la práctica del deporte la recreación y el aprovechamiento del tiempo libre, a través de un equipo gestor que lidera las acciones y estrategias para impactar positivamente la población del Municipio de Yumbo.  además, se apoya técnico y logístico en la recolección de la información de la población beneficiada por cada uno de los programas y los eventos que se benefician a cada uno de los deportistas y población en general.</t>
  </si>
  <si>
    <t>Planillas de asistencia, informe de actividades, de acuerdo a los siguientes contratos 
300.11.01. 114, 115, 175, 177, 183, 202, 276, 277, 278, 279, 280, 281, 282</t>
  </si>
  <si>
    <t>1.3  Brindar apoyo para la atención a la primera infancia fomentando desarrollo psicomotor.(CDI, hogares y jardines infantiles)</t>
  </si>
  <si>
    <t>Planilla de asistencia, informe de actividades, de acuerdo a los siguientes contratos 
300.11.01.202 - 300.11.01.186</t>
  </si>
  <si>
    <t>04.04.17.03.00.00.133100.43.4301.1604.2021768920023.4301037.2.3.3.05.09.054.43.08</t>
  </si>
  <si>
    <t xml:space="preserve"> 1.4 Brindar apoyo a través de promotores sociales que fomenten el deporte social comunitario con diferentes disciplinas deportivas  en barrios y veredas del municipio.</t>
  </si>
  <si>
    <t>1.5 Brindar apoyo  para atender grupos organizados de Actividad Física para la generación de hábitos y estilos de vida saludable (aeróbicos, aerorumba, funcional, step, entre otras.)</t>
  </si>
  <si>
    <t>2. Apoyo a Clubes y Comités Deportivos</t>
  </si>
  <si>
    <t>2.1 Fortalecer 20 organizaciones de deporte asociado.</t>
  </si>
  <si>
    <t xml:space="preserve">Siguientes Contratos:  300.12.04.002 -003 - 004 - 005 - 006 - 007 - 008 - 009 - 010 - 011 - 012 - 013 - 014 - 015 - 016 - 017 - 018 - 019 - 020 - 021 - 022 - 023 - 024 - 025 - 026 - 027 - 028 - 030 - 031 </t>
  </si>
  <si>
    <t>04.31.08.00.00.133319.43.4301.1604.2021768920023.4301037.2.3.3.05.09.054.43.10</t>
  </si>
  <si>
    <t>3. Fortalecimiento a las actividades sociales Institucionales para generar hábitos y estilos de vida saludables</t>
  </si>
  <si>
    <t>3.1 Realizar la Semana del Deporte (por acuerdo municipal)</t>
  </si>
  <si>
    <t>4. Mejoramiento de los procesos recreativos y aprovechamiento del tiempo libre</t>
  </si>
  <si>
    <t>4.1. Realizar los juegos Inter barrios y veredas con el fin de integrar toda la comunidad deportiva del municipio tanto en la zona rural como la urbana promoviendo su participación en eventos del Instituto.</t>
  </si>
  <si>
    <t>4.2 Realizar los juegos de la discapacidad con la población de las diferentes fundaciones e instituciones educativas de orden recreativo y competitivo.</t>
  </si>
  <si>
    <t>4.3 Apoyar los diferentes eventos deportivos solicitados por la comunidad.</t>
  </si>
  <si>
    <t>Solicitudes Aprobadas.</t>
  </si>
  <si>
    <t xml:space="preserve">4.4 Capacitar jóvenes de los grados 10 y 11 de las Instituciones Educativas en temas de recreación y aprovechamiento de tiempo libre. </t>
  </si>
  <si>
    <t>4.5 Realizar un festival de Juegos Tradicionales</t>
  </si>
  <si>
    <t>5. Dotación e implementación deportiva</t>
  </si>
  <si>
    <t>ODS 3. Salud y bienestar</t>
  </si>
  <si>
    <t>Número de niños y niñas menos a 5 años en programa de atención a la primera infancia en desarrollo psicomotor, beneficiados.</t>
  </si>
  <si>
    <t>Servicio de promoción de la actividad física, la recreación y el deporte (4301037)</t>
  </si>
  <si>
    <t>4301037</t>
  </si>
  <si>
    <t>Personas que acceden a servicios deportivos, recreativos y de actividad física (430103700)</t>
  </si>
  <si>
    <t>430103700</t>
  </si>
  <si>
    <t>1. Apoyo para fomento de la actividad física, la recreación y el deporte</t>
  </si>
  <si>
    <t>04.04.31.08.00.00.123118.43.4301.1604.2021768920023.4301037.2.3.3.05.09.054.43.03</t>
  </si>
  <si>
    <t>1.1 Realizar el festival de la primera infancia para la zona urbana y rural del municipio de Yumbo.</t>
  </si>
  <si>
    <t>1.2. Realizar el Encuentro de Hogares Comunitarios de la Primera Infancia.</t>
  </si>
  <si>
    <t>Número de personas en Programas de Actividad Física, beneficiadas.</t>
  </si>
  <si>
    <t>1. Eventos deportivos comunitarios</t>
  </si>
  <si>
    <t>1.1 Realizar 1 Carrera Atlética 5K anual, continuando con esta tradición deportiva, donde invitamos e integramos a todas las familias del municipio.</t>
  </si>
  <si>
    <t>1.2. Realizar actividades aeróbicas para la generacion de Hábitos y estilos de vida saludable</t>
  </si>
  <si>
    <t>1.3. Realizar un encuentro Adulto Mayor.</t>
  </si>
  <si>
    <t>2. Apoyo técnico especializada</t>
  </si>
  <si>
    <t>YUMBO EDUCADO</t>
  </si>
  <si>
    <t>Se ha aumentó a 13% la vinculación de la población en programas de fomento con enfoque diferencial y sin barreras.</t>
  </si>
  <si>
    <t>Acciones efectivas para la inclusión social</t>
  </si>
  <si>
    <t>Etnias</t>
  </si>
  <si>
    <t>ODS 10. Reducción de las desigualdades</t>
  </si>
  <si>
    <t>Acciones de Fortalecimiento organizativo al deporte con enfoque Étnico.</t>
  </si>
  <si>
    <t>Servicio de organización de eventos deportivos comunitarios (4301032)</t>
  </si>
  <si>
    <t>4301032</t>
  </si>
  <si>
    <t>Eventos deportivos comunitarios realizados (430103200)</t>
  </si>
  <si>
    <t>430103200</t>
  </si>
  <si>
    <t>Numero</t>
  </si>
  <si>
    <t>1. Eventos deportivos étnicos</t>
  </si>
  <si>
    <t>1.1 Realizar un evento deportivo anual, el cual  promueva la participación de las comunidades étnicas en actividades deportivas realizadas por el Instituto.</t>
  </si>
  <si>
    <t>2. Capacitación y Formación del personal Técnico</t>
  </si>
  <si>
    <t>Se ha aumentó a 45,3% la vinculación de la población en programas de fomento al deporte, la recreación y actividad física con enfoque diferencial y sin barreras.</t>
  </si>
  <si>
    <t>Cultura por la Actividad Física.</t>
  </si>
  <si>
    <t>Círculos Educativos y Saludables</t>
  </si>
  <si>
    <t>Número de fases municipales anuales de Juegos Intercolegiados, desarrolladas.</t>
  </si>
  <si>
    <t>Municipios vinculados al programa Supérate-Intercolegiados (430103701)</t>
  </si>
  <si>
    <t>430103701</t>
  </si>
  <si>
    <t>1. Desarrollar los Juegos Inter Escolares e Intercolegiados</t>
  </si>
  <si>
    <t>Fortalecimiento del programa de educación física y deporte escolar en las instituciones educativas oficiales del municipio de yumbo</t>
  </si>
  <si>
    <t>1.1 Realizar la fase municipal de Juegos Inter escolares e Intercolegiados.</t>
  </si>
  <si>
    <t>2. Dotación e Implementación a las Instituciones Educativas Oficiales de Yumbo</t>
  </si>
  <si>
    <t>ODS 4. Educación de calidad</t>
  </si>
  <si>
    <t>Número de estudiantes (Instituciones Educativas Públicas), en el programa de educación física y deporte escolar, vinculados.</t>
  </si>
  <si>
    <t>1. Fortalecer Institucionalmente el Programa de Educación Física y Deporte Escolar</t>
  </si>
  <si>
    <t>04.04.17.01.00.00.121000.43.4301.1604.2021768920073.4301037.2.3.3.05.09.054.43.01</t>
  </si>
  <si>
    <t xml:space="preserve">1.1 Brindar apoyo para el programa de educación física en las Instituciones educativas de transición a quinto de primaria; como también para el programa de escuelas de formación deportiva en diferentes disciplinas deportivas desde quinto de primaria hasta el grado noveno en jornada contraria. </t>
  </si>
  <si>
    <t>04.04.17.03.00.00.133100.43.4301.1604.2021768920073.4301037.2.3.3.05.09.054.43.08</t>
  </si>
  <si>
    <t>2. Fortalecer las Iniciativas de las Escuelas de Formación a través de Festivales Deportivos</t>
  </si>
  <si>
    <t>2.1 Realizar un Festival de Deporte Escolar.</t>
  </si>
  <si>
    <t>TOTALES</t>
  </si>
  <si>
    <t xml:space="preserve">DEBE DAR </t>
  </si>
  <si>
    <t xml:space="preserve">APOYO Y ESTIMULOS A DEPORTISTA ALTO RENDIMIENTO DE LA DISCIPLINA DE BADMINTON  ORDOÑEZ ORTIZ LUZ CAROLINA </t>
  </si>
  <si>
    <t>APOYO Y ESTIMULOS A DEPORTISTA ALTO RENDIMIENTO DE LA DISCIPLINA DE BADMINTON  GARCIA REINOSO HILDA LUCIA</t>
  </si>
  <si>
    <t xml:space="preserve">APOYO Y ESTIMULOS A DEPORTISTA ALTO RENDIMIENTO DE LA DISCIPLINA DE BADMINTON  GARCIA REINOSO VALENTINA </t>
  </si>
  <si>
    <t xml:space="preserve">APOYO Y ESTIMULOS A DEPORTISTA ALTO RENDIMIENTO DE LA DISCIPLINA DE BADMINTON  SOTELO BONILLA OSCAR DANIEL </t>
  </si>
  <si>
    <t xml:space="preserve">APOYO Y ESTIMULOS A DEPORTISTA ALTO RENDIMIENTO DE LA DISCIPLINA DE BADMINTON ANDRADE MONCAYO HUGO SMITH </t>
  </si>
  <si>
    <t xml:space="preserve">APOYO Y ESTIMULOS A DEPORTISTA ALTO RENDIMIENTO DE LA DISCIPLINA DE BADMINTON  ROSERO CERTUCHE SEBASTIAN </t>
  </si>
  <si>
    <t xml:space="preserve">APOYO Y ESTIMULOS A DEPORTISTA ALTO RENDIMIENTO DE LA DISCIPLINA DE BADMINTON  GIRONZA MONTENEGRO YAMID </t>
  </si>
  <si>
    <t>APOYO Y ESTIMULOS A DEPORTISTA ALTO RENDIMIENTO DE LA DISCIPLINA DE BADMINTON  POTOSI GOMEZ ALEJANDRO</t>
  </si>
  <si>
    <t>RESOLUCION .223 NOV-09</t>
  </si>
  <si>
    <t xml:space="preserve">RES.225 NOV-09 </t>
  </si>
  <si>
    <t>RES.227 NOV-09</t>
  </si>
  <si>
    <t>RES.224 NOV-09</t>
  </si>
  <si>
    <t>RES.229 NOV-09</t>
  </si>
  <si>
    <t>RES.226 NOV-09</t>
  </si>
  <si>
    <t>RES.228 NOV-09</t>
  </si>
  <si>
    <t>RES.224 NOV-22</t>
  </si>
  <si>
    <t>OBRAS PLUSVALÍA YUMBO.</t>
  </si>
  <si>
    <t>ACTAS INTERVENTORIA OBRAS PLUSVALÍA YUMBO.</t>
  </si>
  <si>
    <r>
      <rPr>
        <b/>
        <sz val="10"/>
        <rFont val="Arial"/>
        <family val="2"/>
      </rPr>
      <t>Corte a 28 de Febrero del 2023.</t>
    </r>
    <r>
      <rPr>
        <sz val="10"/>
        <rFont val="Arial"/>
        <family val="2"/>
      </rPr>
      <t xml:space="preserve">
Se han realizado labores de mantenimiento, aseo general, mantenimiento de zonas verdes, servicio de vigilancia, mantenimiento de baterías sanitarias en los baños de hombres y mujeres, limpieza de canales de agua lluvias, actividades rutinarias (orden, limpieza y aseo), poda con guadaña.
</t>
    </r>
    <r>
      <rPr>
        <b/>
        <sz val="10"/>
        <rFont val="Arial"/>
        <family val="2"/>
      </rPr>
      <t xml:space="preserve">Corte a 31 de Marzo 2023. 
</t>
    </r>
    <r>
      <rPr>
        <sz val="10"/>
        <rFont val="Arial"/>
        <family val="2"/>
      </rPr>
      <t xml:space="preserve">Se han realizado labores de mantenimiento, aseo general, mantenimiento de zonas verdes, servicio de vigilancia, mantenimiento de baterías sanitarias en los baños de hombres y mujeres, limpieza de canales de agua lluvias, actividades rutinarias (orden, limpieza y aseo), poda con guadaña y adecuación de implementación deportiva. 
</t>
    </r>
    <r>
      <rPr>
        <b/>
        <sz val="10"/>
        <rFont val="Arial"/>
        <family val="2"/>
      </rPr>
      <t>Corte a 30 de Abril  2023.</t>
    </r>
    <r>
      <rPr>
        <sz val="10"/>
        <rFont val="Arial"/>
        <family val="2"/>
      </rPr>
      <t xml:space="preserve">
Se han realizado labores de mantenimiento, aseo general, mantenimiento de zonas verdes, servicio de vigilancia, mantenimiento de baterías sanitarias en los baños de hombres y mujeres, limpieza de canales de agua lluvias, actividades rutinarias (orden, limpieza y aseo), poda con guadaña y adecuación de implementación deportiva. 
</t>
    </r>
    <r>
      <rPr>
        <b/>
        <sz val="10"/>
        <rFont val="Arial"/>
        <family val="2"/>
      </rPr>
      <t xml:space="preserve">Corte a 31 de Mayo  2023. </t>
    </r>
    <r>
      <rPr>
        <sz val="10"/>
        <rFont val="Arial"/>
        <family val="2"/>
      </rPr>
      <t xml:space="preserve">
Se han realizado labores de mantenimiento, aseo general, mantenimiento de zonas verdes, limpieza de canales de agua lluvias, actividades rutinarias (orden, limpieza y aseo), poda con guadaña, reparación y cambio de lámparas en mal estado, adecuación del área de gimnasia,
</t>
    </r>
    <r>
      <rPr>
        <b/>
        <sz val="10"/>
        <rFont val="Arial"/>
        <family val="2"/>
      </rPr>
      <t xml:space="preserve">Corte a 30 de Junio  2023.
</t>
    </r>
    <r>
      <rPr>
        <sz val="10"/>
        <rFont val="Arial"/>
        <family val="2"/>
      </rPr>
      <t xml:space="preserve">Se han realizado labores de mantenimiento, aseo general, mantenimiento de zonas verdes, limpieza de canales de agua lluvias, actividades rutinarias (orden, limpieza y aseo), poda con guadaña, reparación y cambio de lámparas en mal estado, adecuación del área de gimnasia, aplicación de ACPM, adecuación oficina Psicólogo., verificación nuevo cuarto de archivo histórico.
</t>
    </r>
    <r>
      <rPr>
        <b/>
        <sz val="10"/>
        <rFont val="Arial"/>
        <family val="2"/>
      </rPr>
      <t xml:space="preserve">Corte a 31 de Julio  2023.
</t>
    </r>
    <r>
      <rPr>
        <sz val="10"/>
        <rFont val="Arial"/>
        <family val="2"/>
      </rPr>
      <t xml:space="preserve">Se han realizado labores de mantenimiento, aseo general, mantenimiento de zonas verdes, limpieza de canales de agua lluvias, actividades rutinarias (orden, limpieza y aseo), poda con guadaña, reparación y cambio de lámparas en mal estado, aplicación de ACPM, mantenimiento a la red eléctrica, instalación de polisombra en puerta principal, control de roedores.
</t>
    </r>
    <r>
      <rPr>
        <b/>
        <sz val="10"/>
        <rFont val="Arial"/>
        <family val="2"/>
      </rPr>
      <t>Corte a 31 de Agosto  2023.</t>
    </r>
    <r>
      <rPr>
        <sz val="10"/>
        <rFont val="Arial"/>
        <family val="2"/>
      </rPr>
      <t xml:space="preserve">
Se han realizado labores de mantenimiento, aseo general, mantenimiento de zonas verdes, limpieza de canales de agua lluvias, actividades rutinarias (orden, limpieza y aseo), poda con guadaña, reparación y cambio de lámparas en mal estado, aplicación de ACPM, mantenimiento a la red eléctrica, instalación de polisombra en puerta principal, control de abejas con ayuda de bomberos.
</t>
    </r>
    <r>
      <rPr>
        <b/>
        <sz val="10"/>
        <rFont val="Arial"/>
        <family val="2"/>
      </rPr>
      <t>Corte a 30 Septiembre  2023.</t>
    </r>
    <r>
      <rPr>
        <sz val="10"/>
        <rFont val="Arial"/>
        <family val="2"/>
      </rPr>
      <t xml:space="preserve">
Se han realizado labores de mantenimiento, aseo general, mantenimiento de zonas verdes, limpieza de canales de agua lluvias, actividades rutinarias (orden, limpieza y aseo), poda con guadaña, reparación y cambio de lámparas en mal estado, aplicación de ACPM, mantenimiento a la red eléctrica, instalación de polisombra en puerta principal, control de abejas con ayuda de bomberos.
</t>
    </r>
    <r>
      <rPr>
        <b/>
        <sz val="10"/>
        <rFont val="Arial"/>
        <family val="2"/>
      </rPr>
      <t>Corte a 31 Octubre  2023.</t>
    </r>
    <r>
      <rPr>
        <sz val="10"/>
        <rFont val="Arial"/>
        <family val="2"/>
      </rPr>
      <t xml:space="preserve">
Se han realizado labores de mantenimiento, aseo general, mantenimiento de zonas verdes, limpieza de canales de agua lluvias, actividades rutinarias (orden, limpieza y aseo), poda con guadaña, reparación y cambio de lámparas en mal estado, aplicación de ACPM, mantenimiento a la red eléctrica, instalación de polisombra en puerta principal.
</t>
    </r>
    <r>
      <rPr>
        <b/>
        <sz val="10"/>
        <rFont val="Arial"/>
        <family val="2"/>
      </rPr>
      <t>Corte a 30 Noviembre 2023.</t>
    </r>
    <r>
      <rPr>
        <sz val="10"/>
        <rFont val="Arial"/>
        <family val="2"/>
      </rPr>
      <t xml:space="preserve">
Se han realizado labores de mantenimiento, aseo general, mantenimiento de zonas verdes, limpieza de canales de agua lluvias, actividades rutinarias (orden, limpieza y aseo), poda con guadaña, reparación y cambio de lámparas en mal estado, aplicación de ACPM, mantenimiento a la red eléctrica, apertura de nuevo ingreso temporal por construcción de obra (pista atlética) en el colegio mayor, demarcación de vías de acceso, controladores por parte de la empresa privada Jaramillo Mora para el manejo de entradas y salidas de maquinaria pesada.
</t>
    </r>
    <r>
      <rPr>
        <b/>
        <sz val="10"/>
        <rFont val="Arial"/>
        <family val="2"/>
      </rPr>
      <t xml:space="preserve">Corte a 31 Diciembre 2023.
</t>
    </r>
    <r>
      <rPr>
        <sz val="10"/>
        <rFont val="Arial"/>
        <family val="2"/>
      </rPr>
      <t>Se han realizado labores de mantenimiento, aseo general, mantenimiento de zonas verdes, limpieza de canales de agua lluvias, actividades rutinarias (orden, limpieza y aseo), poda con guadaña, reparación y cambio de lámparas en mal estado, aplicación de ACPM, mantenimiento a la red eléctrica, demarcación de vías de acceso, controladores por parte de la empresa privada Jaramillo Mora para el manejo de entradas y salidas de maquinaria pesada, inventario de herramientas, equipos, implementación deportiva entre otros.</t>
    </r>
  </si>
  <si>
    <r>
      <rPr>
        <b/>
        <sz val="10"/>
        <rFont val="Arial"/>
        <family val="2"/>
      </rPr>
      <t>Corte al 28 de Febrero del 2023.</t>
    </r>
    <r>
      <rPr>
        <sz val="10"/>
        <rFont val="Arial"/>
        <family val="2"/>
      </rPr>
      <t xml:space="preserve">
Se han realizado labores de mantenimiento (aseo general y servicio de vigilancia), limpieza de sumidero de aguas lluvias, mantenimiento de grama ( aplicación de herbicida, insecticida, urea, nitromag, sulfato de potasio, miel de purga) , demarcación de grama con pintura blanca sin plomo, mantenimiento de bombas, limpieza de baños nuevos, limpieza de camerinos, limpieza y adecuación de parqueadero externo del estadio, reparación de puertas de acceso con soldadura, uso de maquina vibro en grama del estadio , demarcación de zonas, reparación de tuberías principales de agua, control de hormigueros, limpieza de ingreso área principal, poda de ramas árboles.
</t>
    </r>
    <r>
      <rPr>
        <b/>
        <sz val="10"/>
        <rFont val="Arial"/>
        <family val="2"/>
      </rPr>
      <t xml:space="preserve">Corte a 31 de Marzo 2023 </t>
    </r>
    <r>
      <rPr>
        <sz val="10"/>
        <rFont val="Arial"/>
        <family val="2"/>
      </rPr>
      <t xml:space="preserve">
Se han realizado labores de mantenimiento (aseo general y servicio de vigilancia), limpieza de sumidero de aguas lluvias, mantenimiento de grama ( aplicación de herbicida, insecticida, urea, nitromag, sulfato de potasio, miel de purga) , demarcación de grama con pintura blanca sin plomo, mantenimiento de bombas, limpieza de baños nuevos, instalación de la grama sintética en los contornos, limpieza de camerinos, limpieza y adecuación de parqueadero externo del estadio, uso de maquina vibro en grama del estadio , demarcación de zonas, reparación de tuberías principales de agua, control de hormigueros, adecuación de arcos de futbol, limpieza de ingreso área principal, poda de ramas arboles externos, limpieza de  sala de prensa,  fabricación y montaje de barandales para zona de tribuna oriental , embellecimiento de puerta de zona oriental. 
</t>
    </r>
    <r>
      <rPr>
        <b/>
        <sz val="10"/>
        <rFont val="Arial"/>
        <family val="2"/>
      </rPr>
      <t xml:space="preserve">Corte a 30 de Abril 2023 
</t>
    </r>
    <r>
      <rPr>
        <sz val="10"/>
        <rFont val="Arial"/>
        <family val="2"/>
      </rPr>
      <t xml:space="preserve">Se han realizado labores de mantenimiento (aseo general y servicio de vigilancia), limpieza de sumidero de aguas lluvias, mantenimiento de grama ( aplicación de herbicida, insecticida, urea, nitromag, sulfato de potasio, miel de purga) , demarcación de grama con pintura blanca sin plomo, mantenimiento de bombas,  instalación de la grama sintética en los contornos, limpieza de camerinos, limpieza y adecuación de parqueadero externo del estadio, uso de maquina vibro en grama del estadio , demarcación de zonas, control de hormigueros, limpieza de ingreso área principal, poda de ramas arboles externos, limpieza de  sala de prensa,   arreglo de tubería del agua de la puerta principal del estadio,  arreglo de la pista de salto, reparación de tapa de sementó por daño, reparación del arco con soldadura, embellecimiento de pintura a pared. 
</t>
    </r>
    <r>
      <rPr>
        <b/>
        <sz val="10"/>
        <rFont val="Arial"/>
        <family val="2"/>
      </rPr>
      <t xml:space="preserve">Corte a 31 de Mayo 2023 </t>
    </r>
    <r>
      <rPr>
        <sz val="10"/>
        <rFont val="Arial"/>
        <family val="2"/>
      </rPr>
      <t xml:space="preserve">
Se han realizado labores de mantenimiento (aseo general y servicio de vigilancia), limpieza de sumidero de aguas lluvias, mantenimiento de grama ( aplicación de herbicida, insecticida, urea, nitromag, sulfato de potasio, miel de purga) , demarcación de grama con pintura blanca sin plomo, mantenimiento de bombas,  limpieza de camerinos, limpieza y adecuación de parqueadero externo del estadio, demarcación de zonas, control de hormigueros, limpieza de ingreso área principal, limpieza de  sala de prensa, reparación de tapa de cemento, reparación puertas de los baños ubicados en oriental, limpieza de cabinas de transmisión.
</t>
    </r>
    <r>
      <rPr>
        <b/>
        <sz val="10"/>
        <rFont val="Arial"/>
        <family val="2"/>
      </rPr>
      <t xml:space="preserve">Corte a 30 de Junio 2023 </t>
    </r>
    <r>
      <rPr>
        <sz val="10"/>
        <rFont val="Arial"/>
        <family val="2"/>
      </rPr>
      <t xml:space="preserve">
Se han realizado labores de mantenimiento (aseo general y servicio de vigilancia), limpieza de sumidero de aguas lluvias, mantenimiento de grama ( aplicación de herbicida, insecticida, urea, nitromag, sulfato de potasio, miel de purga) , demarcación de grama con pintura blanca sin plomo, mantenimiento de bombas,  limpieza de camerinos, limpieza y adecuación de parqueadero externo del estadio, demarcación de zonas, control de hormigueros, limpieza de  sala de prensa, reparación de malla perimetral, se paró la cancha por 14 días para su recuperación, limpieza de cabinas de transmisión, apoyo prestado para los partidos de copa tele pacífico, construcción de cuarto para zona eléctrica. limpieza de tanque principal de agua.
</t>
    </r>
    <r>
      <rPr>
        <b/>
        <sz val="10"/>
        <rFont val="Arial"/>
        <family val="2"/>
      </rPr>
      <t xml:space="preserve">Corte a 31 de Julio 2023 </t>
    </r>
    <r>
      <rPr>
        <sz val="10"/>
        <rFont val="Arial"/>
        <family val="2"/>
      </rPr>
      <t xml:space="preserve">
Se han realizado labores de mantenimiento (aseo general y servicio de vigilancia), limpieza de sumidero de aguas lluvias, mantenimiento de grama ( aplicación de herbicida, insecticida, urea, nitromag, sulfato de potasio, miel de purga) , demarcación de grama con pintura blanca sin plomo, mantenimiento de bombas,  limpieza de camerinos, limpieza y adecuación de parqueadero externo del estadio, demarcación de zonas, control de hormigueros, limpieza de  sala de prensa, reparación de arcos, limpieza de cabinas de transmisión, apoyo prestado para los partidos de copa tele pacífico, construcción de cuarto para zona eléctrica. limpieza de tanque principal de agua, reparación de bombas y surtidores de agua, adecuación garita de vigilancia, instalación de extractor en el área de restaurante, adecuación de restaurante par inicio de programa alimentación. adecuación de lugares almacenamiento.
</t>
    </r>
    <r>
      <rPr>
        <b/>
        <sz val="10"/>
        <rFont val="Arial"/>
        <family val="2"/>
      </rPr>
      <t xml:space="preserve">Corte a 31 de Agosto 2023 </t>
    </r>
    <r>
      <rPr>
        <sz val="10"/>
        <rFont val="Arial"/>
        <family val="2"/>
      </rPr>
      <t xml:space="preserve">
Se han realizado labores de mantenimiento (aseo general y servicio de vigilancia), limpieza de sumidero de aguas lluvias, mantenimiento de grama ( aplicación de herbicida, insecticida, urea, nitromag, sulfato de potasio, miel de purga) , demarcación de grama con pintura blanca sin plomo, mantenimiento de bombas,  limpieza de camerinos, limpieza y adecuación de parqueadero externo del estadio, demarcación de zonas, control de hormigueros, limpieza de  sala de prensa, reparación de arcos, limpieza de cabinas de transmisión, apoyo prestado para los partidos de copa tele pacífico, construcción de cuarto para zona eléctrica. limpieza de tanque principal de agua, reparación de bombas y surtidores de agua, adecuación garita de vigilancia, instalación de extractor en el área de restaurante, adecuación de restaurante par inicio de programa alimentación. adecuación de lugares almacenamiento.
</t>
    </r>
    <r>
      <rPr>
        <b/>
        <sz val="10"/>
        <rFont val="Arial"/>
        <family val="2"/>
      </rPr>
      <t xml:space="preserve">Corte a 30 Septiembre 2023 
</t>
    </r>
    <r>
      <rPr>
        <sz val="10"/>
        <rFont val="Arial"/>
        <family val="2"/>
      </rPr>
      <t xml:space="preserve">Se han realizado labores de mantenimiento (aseo general y servicio de vigilancia), limpieza de sumidero de aguas lluvias, mantenimiento de grama ( aplicación de herbicida, insecticida, urea, nitromag, sulfato de potasio, miel de purga) , demarcación de grama con pintura blanca sin plomo, mantenimiento de bombas,  limpieza de camerinos, limpieza y adecuación de parqueadero externo del estadio, demarcación de zonas, control de hormigueros, limpieza de  sala de prensa, reparación de arcos, limpieza de cabinas de transmisión, apoyo prestado para los partidos de copa tele pacífico, construcción de cuarto para zona eléctrica. limpieza de tanque principal de agua, reparación de bombas y surtidores de agua, adecuación garita de vigilancia, instalación de extractor en el área de restaurante, adecuación de restaurante par inicio de programa alimentación.
</t>
    </r>
    <r>
      <rPr>
        <b/>
        <sz val="10"/>
        <rFont val="Arial"/>
        <family val="2"/>
      </rPr>
      <t>Corte a 31 Octubre 2023</t>
    </r>
    <r>
      <rPr>
        <sz val="10"/>
        <rFont val="Arial"/>
        <family val="2"/>
      </rPr>
      <t xml:space="preserve"> 
Se han realizado labores de mantenimiento (aseo general y servicio de vigilancia), limpieza de sumidero de aguas lluvias, mantenimiento de grama ( aplicación de herbicida, insecticida, urea, nitromag, sulfato de potasio, miel de purga) , demarcación de grama con pintura blanca sin plomo, mantenimiento de bombas,  limpieza de camerinos, limpieza y adecuación de parqueadero externo del estadio, demarcación de zonas, control de hormigueros, limpieza de  sala de prensa, reparación de arcos, limpieza de cabinas de transmisión, apoyo prestado para los partidos de copa tele pacífico, construcción de cuarto para zona eléctrica. limpieza de tanque principal de agua, reparación de bombas y surtidores de agua, adecuación garita de vigilancia.   
</t>
    </r>
    <r>
      <rPr>
        <b/>
        <sz val="10"/>
        <rFont val="Arial"/>
        <family val="2"/>
      </rPr>
      <t>Corte a 30 Noviembre 2023</t>
    </r>
    <r>
      <rPr>
        <sz val="10"/>
        <rFont val="Arial"/>
        <family val="2"/>
      </rPr>
      <t xml:space="preserve"> 
Se han realizado labores de mantenimiento (aseo general y servicio de vigilancia), limpieza de sumidero de aguas lluvias, mantenimiento de grama ( aplicación de herbicida, insecticida, urea, nitromag, sulfato de potasio, miel de purga) , demarcación de grama con pintura blanca sin plomo, mantenimiento de bombas,  limpieza de camerinos, limpieza y adecuación de parqueadero externo del estadio, demarcación de zonas, control de hormigueros, limpieza de  sala de prensa, poda con maquina grimera, limpieza de cabinas de transmisión, limpieza de tanque principal de agua, mantenimiento de bombas y surtidores de agua, erradicación de panales de abejas en las graderías.
</t>
    </r>
    <r>
      <rPr>
        <b/>
        <sz val="10"/>
        <rFont val="Arial"/>
        <family val="2"/>
      </rPr>
      <t xml:space="preserve">Corte a 31 Diciembre 2023 </t>
    </r>
    <r>
      <rPr>
        <sz val="10"/>
        <rFont val="Arial"/>
        <family val="2"/>
      </rPr>
      <t xml:space="preserve">
Se han realizado labores de mantenimiento (aseo general y servicio de vigilancia), limpieza de sumidero de aguas lluvias, mantenimiento de grama ( aplicación de herbicida, insecticida, urea, nitromag, sulfato de potasio, miel de purga) , demarcación de grama con pintura blanca sin plomo, mantenimiento de bombas,  limpieza de camerinos, limpieza y adecuación de parqueadero externo del estadio, demarcación de zonas, control de hormigueros, limpieza de  sala de prensa, poda con maquina grimera, limpieza de cabinas de transmisión, limpieza de tanque principal de agua, mantenimiento de bombas y surtidores de agua, erradicación de panales de abejas en las graderías, mantenimiento de grama con maquina aereadora traída desde Tuluá, Arenado, inventario general.</t>
    </r>
  </si>
  <si>
    <r>
      <rPr>
        <b/>
        <sz val="10"/>
        <rFont val="Arial"/>
        <family val="2"/>
      </rPr>
      <t>Corte al 28 de Febrero del 2023.</t>
    </r>
    <r>
      <rPr>
        <sz val="10"/>
        <rFont val="Arial"/>
        <family val="2"/>
      </rPr>
      <t xml:space="preserve">
Mantenimiento de zonas verdes, orden y aseo, mantenimiento de jardines, poda de pista BMX, apertura de carriles, aplicación de herbicida, mantenimiento cancha de Vóley-playa, recolección de material vegetal, instalación de luminarias en quioscos, se adelantan trabajos de adecuación del partido, limpieza de baños, pintura y adecuación de juegos infantiles y bio-saludables.
</t>
    </r>
    <r>
      <rPr>
        <b/>
        <sz val="10"/>
        <rFont val="Arial"/>
        <family val="2"/>
      </rPr>
      <t xml:space="preserve">Corte a 31 de Marzo 2023    </t>
    </r>
    <r>
      <rPr>
        <sz val="10"/>
        <rFont val="Arial"/>
        <family val="2"/>
      </rPr>
      <t xml:space="preserve">                                                                                                                                                                                                                                                                                                                                           
Mantenimiento de zonas verdes, orden y aseo, mantenimiento de jardines, poda de pista BMX, aplicación de herbicida, mantenimiento cancha de Vóley-playa, recolección de material vegetal, limpieza de baños, pintura y adecuación de juegos infantiles y bio- saludables, Pista de BMX: Limpieza de contornos, despeje de pista principal, guadañado, recolección de material vegetal, demarcación de pista. 
</t>
    </r>
    <r>
      <rPr>
        <b/>
        <sz val="10"/>
        <rFont val="Arial"/>
        <family val="2"/>
      </rPr>
      <t xml:space="preserve">Corte a 30 de Abril 2023.    </t>
    </r>
    <r>
      <rPr>
        <sz val="10"/>
        <rFont val="Arial"/>
        <family val="2"/>
      </rPr>
      <t xml:space="preserve">                                                                                                                                                                                                                                                                                                                                         
Mantenimiento de zonas verdes, orden y aseo, mantenimiento de jardines, poda de pista BMX, aplicación de herbicida, mantenimiento cancha de Vóley-playa, recolección de material vegetal, limpieza de baños, pintura y adecuación de juegos infantiles y bio- saludables, Pista de BMX: Limpieza de contornos, despeje de pista principal, guadañado, recolección de material vegetal, demarcación de pista. 
</t>
    </r>
    <r>
      <rPr>
        <b/>
        <sz val="10"/>
        <rFont val="Arial"/>
        <family val="2"/>
      </rPr>
      <t xml:space="preserve">Cortea 31 de Mayo 2023.       </t>
    </r>
    <r>
      <rPr>
        <sz val="10"/>
        <rFont val="Arial"/>
        <family val="2"/>
      </rPr>
      <t xml:space="preserve">                                                                                                                                                                                                                                                                                                                                      
Mantenimiento de zonas verdes, orden y aseo, mantenimiento de jardines, aplicación de herbicida, mantenimiento cancha de Vóley-playa, recolección de material vegetal, limpieza de baños, pintura y adecuación de juegos infantiles y bio- saludables, embellecimiento de jardines con pintura blanca, aplicación de pintura blanca y azul fuente, fundición de loza para adecuación de casa prefabricada para el deporte adaptado, mejora en alcantarillado, adecuación del terreno para el área de discapacidad en lanzamiento con ayuda del bocatd.                                                                                                                                                                                                                                                                                                             Pista de BMX: Limpieza de contornos, despeje de pista principal, guadañado, recolección de material vegetal.
</t>
    </r>
    <r>
      <rPr>
        <b/>
        <sz val="10"/>
        <rFont val="Arial"/>
        <family val="2"/>
      </rPr>
      <t xml:space="preserve">Corte a 30 de Junio 2023  </t>
    </r>
    <r>
      <rPr>
        <sz val="10"/>
        <rFont val="Arial"/>
        <family val="2"/>
      </rPr>
      <t xml:space="preserve">                                                                                                                                                                                                                                                                                                                                            
Mantenimiento de zonas verdes, orden y aseo, mantenimiento de jardines, aplicación de herbicida, mantenimiento cancha de Vóley-playa, recolección de material vegetal, limpieza de baños, pintura y adecuación de juegos infantiles y bio- saludables, embellecimiento de jardines con pintura blanca, aplicación de pintura blanca y azul fuente, fundición de loza para adecuación de casa prefabricada para el deporte adaptado, mejora en alcantarillado, adecuación del terreno para el área de discapacidad en lanzamiento con ayuda del bocatd y maquinaria pesada, instalación de modulo para el resguardo de equipos de e implementos para entrenamientos.                                                                                                                                                                                                                                                                                                          
Pista de BMX: Limpieza de contornos, despeje de pista principal, guadañado, recolección de material vegetal, erradicación de moños.
</t>
    </r>
    <r>
      <rPr>
        <b/>
        <sz val="10"/>
        <rFont val="Arial"/>
        <family val="2"/>
      </rPr>
      <t xml:space="preserve">Corte a 31 de Julio 2023 </t>
    </r>
    <r>
      <rPr>
        <sz val="10"/>
        <rFont val="Arial"/>
        <family val="2"/>
      </rPr>
      <t xml:space="preserve">                                                                                                                                                                                                                                                                                                                                             
Mantenimiento de zonas verdes, orden y aseo, mantenimiento de jardines, aplicación de herbicida, mantenimiento cancha de Vóley-playa, recolección de material vegetal, limpieza de baños, pintura y adecuación de juegos infantiles y bio- saludables, aplicación de pintura blanca y azul fuente, instalación de modulo para el resguardo de equipos e implementos para entrenamientos, demarcación área restricción por caída de pared.                                                                                                                                                                                                                                                                                                         
Pista de BMX: Limpieza de contornos, despeje de pista principal, guadañado, recolección de material vegetal, erradicación de moños, aplicación de herbicida, mejora en el partido, prueba de partidor.
</t>
    </r>
    <r>
      <rPr>
        <b/>
        <sz val="10"/>
        <rFont val="Arial"/>
        <family val="2"/>
      </rPr>
      <t xml:space="preserve">Corte a 31 de Agosto 2023 </t>
    </r>
    <r>
      <rPr>
        <sz val="10"/>
        <rFont val="Arial"/>
        <family val="2"/>
      </rPr>
      <t xml:space="preserve">                                                                                                                                                                                                                                                                                                                                              
Mantenimiento de zonas verdes, orden y aseo, mantenimiento de jardines, aplicación de herbicida, mantenimiento cancha de Vóley-playa, recolección de material vegetal, limpieza de baños, pintura y adecuación de juegos infantiles y bio- saludables, aplicación de pintura blanca y azul fuente, instalación de modulo para el resguardo de equipos e implementos para entrenamientos, demarcación área restricción por caída de pared.                                                                                                                                                                                                                                                                                                        
Pista de BMX: Limpieza de contornos, despeje de pista principal, guadañado, recolección de material vegetal, erradicación de moños, aplicación de herbicida, mejora en el partido, prueba de partidor.
</t>
    </r>
    <r>
      <rPr>
        <b/>
        <sz val="10"/>
        <rFont val="Arial"/>
        <family val="2"/>
      </rPr>
      <t>Corte a 30 Septiembre 2023</t>
    </r>
    <r>
      <rPr>
        <sz val="10"/>
        <rFont val="Arial"/>
        <family val="2"/>
      </rPr>
      <t xml:space="preserve">                                                                                                                                                                                                                                                                                                                                               
Mantenimiento de zonas verdes, orden y aseo, mantenimiento de jardines, aplicación de herbicida, mantenimiento cancha de Vóley-playa, recolección de material vegetal, limpieza de baños, pintura y adecuación de juegos infantiles y bio- saludables, aplicación de pintura blanca y azul fuente, instalación de modulo para el resguardo de equipos e implementos para entrenamientos, demarcación área restricción por caída de pared.                                                                                                                                                                                                                                                                                                          
Pista de BMX: Limpieza de contornos, despeje de pista principal, guadañado, recolección de material vegetal, erradicación de moños, aplicación de herbicida, partidor en reparación y mejora.
</t>
    </r>
    <r>
      <rPr>
        <b/>
        <sz val="10"/>
        <rFont val="Arial"/>
        <family val="2"/>
      </rPr>
      <t xml:space="preserve">Corte a 31 Octubre 2023  </t>
    </r>
    <r>
      <rPr>
        <sz val="10"/>
        <rFont val="Arial"/>
        <family val="2"/>
      </rPr>
      <t xml:space="preserve">                                                                                                                                                                                                                                                                                                                                             
Mantenimiento de zonas verdes, orden y aseo, mantenimiento de jardines, aplicación de herbicida, mantenimiento cancha de Vóley-playa, recolección de material vegetal, limpieza de baños, pintura y adecuación de juegos infantiles y bio- saludables, instalación de modulo para el resguardo de equipos he implementos para entrenamientos, demarcación área restricción por caída de pared.                                                                                                                                                                                                                                                                                                          Pista de BMX: Limpieza de contornos, despeje de pista principal, guadañado, recolección de material vegetal, erradicación de moños, aplicación de herbicida, partidor en reparación y mejora, construcción de muro para aislar la pista y cumplir con los requisitos 
</t>
    </r>
    <r>
      <rPr>
        <b/>
        <sz val="10"/>
        <rFont val="Arial"/>
        <family val="2"/>
      </rPr>
      <t xml:space="preserve">Corte a 30 Noviembre 2023   </t>
    </r>
    <r>
      <rPr>
        <sz val="10"/>
        <rFont val="Arial"/>
        <family val="2"/>
      </rPr>
      <t xml:space="preserve">                                                                                                                                                                                                                                                                                                                                            
Mantenimiento de zonas verdes, orden y aseo, mantenimiento de jardines, aplicación de herbicida, mantenimiento cancha de Vóley-playa, recolección de material vegetal, limpieza de baños, pintura y adecuación de juegos infantiles y bio- saludables, instalación de modulo para el resguardo de equipos he implementos para entrenamientos, demarcación área restricción por caída de pared.   Pista de BMX: Limpieza de contornos, despeje de pista principal, guadañado, recolección de material vegetal, erradicación de moños, aplicación de herbicida, reconstrucción de partidor, construcción de muro para separar la pista con una entrada independiente al parque.
</t>
    </r>
    <r>
      <rPr>
        <b/>
        <sz val="10"/>
        <rFont val="Arial"/>
        <family val="2"/>
      </rPr>
      <t>Corte a 31 Diciembre 2023.</t>
    </r>
    <r>
      <rPr>
        <sz val="10"/>
        <rFont val="Arial"/>
        <family val="2"/>
      </rPr>
      <t xml:space="preserve">                                                                                                                                                                                                                                                                                                                                               
Mantenimiento de zonas verdes, orden y aseo, mantenimiento de jardines, aplicación de herbicida, mantenimiento cancha de Vóley-playa, recolección de material vegetal, limpieza de baños, pintura y adecuación de juegos infantiles y bio- saludables, limpieza de concha acústica, terminación de muro independiente pista BMX.                                                                                                                                                                                                                                                                                                         Pista de BMX: Limpieza de contornos, despeje de pista principal, guadañado, recolección de material vegetal, erradicación de moños, aplicación de herbicida.</t>
    </r>
  </si>
  <si>
    <r>
      <t xml:space="preserve">Corte al 28 de Febrero del 2023.
</t>
    </r>
    <r>
      <rPr>
        <sz val="10"/>
        <rFont val="Arial"/>
        <family val="2"/>
      </rPr>
      <t>Se han realizado labores de mantenimiento, aseo general, mantenimiento de zonas verdes, senderos y jardines, guadañado parte interna y externa, limpieza de sumidero de aguas lluvias, limpieza de canales, contorno cancha, limpieza y adecuación de bodega y baños, recolección material vegetal, erradicación de moños en cancha principal, poda con tractor.</t>
    </r>
    <r>
      <rPr>
        <b/>
        <sz val="10"/>
        <rFont val="Arial"/>
        <family val="2"/>
      </rPr>
      <t xml:space="preserve">
Corte a 31 de Marzo 2023.
</t>
    </r>
    <r>
      <rPr>
        <sz val="10"/>
        <rFont val="Arial"/>
        <family val="2"/>
      </rPr>
      <t xml:space="preserve">Se han realizado labores de mantenimiento, aseo general, mantenimiento de zonas verdes, senderos y jardines, guadañado parte interna y externa, limpieza de sumidero de aguas lluvias, limpieza de canales, contorno cancha, limpieza y adecuación de bodega y baños, recolección material vegetal, erradicación de moños en cancha principal, poda con tractor, limpieza de zona de parqueo  de motos, mantenimiento de parte externa de zonas verdes inspencion tableros de baloncesto.
</t>
    </r>
    <r>
      <rPr>
        <b/>
        <sz val="10"/>
        <rFont val="Arial"/>
        <family val="2"/>
      </rPr>
      <t>Corte a 30 de Abril 2023.</t>
    </r>
    <r>
      <rPr>
        <sz val="10"/>
        <rFont val="Arial"/>
        <family val="2"/>
      </rPr>
      <t xml:space="preserve">
Se han realizado labores de mantenimiento, aseo general, mantenimiento de zonas verdes, senderos y jardines, guadañado parte interna y externa, limpieza de sumidero de aguas lluvias, limpieza de canales, contorno cancha, limpieza y adecuación de bodega y baños, recolección material vegetal, erradicación de moños en cancha principal, poda con tractor, limpieza de zona de parqueo  de motos, mantenimiento de parte externa de zonas verdes inspencion tableros de baloncesto.
</t>
    </r>
    <r>
      <rPr>
        <b/>
        <sz val="10"/>
        <rFont val="Arial"/>
        <family val="2"/>
      </rPr>
      <t>Corte a 31 de Mayo 2023.</t>
    </r>
    <r>
      <rPr>
        <sz val="10"/>
        <rFont val="Arial"/>
        <family val="2"/>
      </rPr>
      <t xml:space="preserve">
Se han realizado labores de mantenimiento, aseo general, mantenimiento de zonas verdes, senderos y jardines, guadañado parte interna y externa, limpieza de sumidero de aguas lluvias, limpieza de canales, contorno cancha, limpieza y adecuación de bodega y baños, recolección material vegetal, erradicación de moños en cancha principal, poda con tractor,, mantenimiento de parte externa de zonas verdes.
</t>
    </r>
    <r>
      <rPr>
        <b/>
        <sz val="10"/>
        <rFont val="Arial"/>
        <family val="2"/>
      </rPr>
      <t>Corte a 31 de Mayo  2023.</t>
    </r>
    <r>
      <rPr>
        <sz val="10"/>
        <rFont val="Arial"/>
        <family val="2"/>
      </rPr>
      <t xml:space="preserve"> 
Se han realizado labores de mantenimiento, aseo general, mantenimiento de zonas verdes, senderos y jardines, guadañado parte interna y externa, limpieza de canales contorno cancha, inicio de poda con guadaña en áreas externas, marcación de canchas con cal, capacitacion caracol africano, control de caracol africano.</t>
    </r>
    <r>
      <rPr>
        <b/>
        <sz val="10"/>
        <rFont val="Arial"/>
        <family val="2"/>
      </rPr>
      <t xml:space="preserve">
Corte a 30 de Junio 2023.
</t>
    </r>
    <r>
      <rPr>
        <sz val="10"/>
        <rFont val="Arial"/>
        <family val="2"/>
      </rPr>
      <t xml:space="preserve">Se han realizado labores de mantenimiento, aseo general, mantenimiento de zonas verdes, senderos y jardines, guadañado parte interna y externa, limpieza de sumidero de aguas lluvias, limpieza de canales, contorno cancha, limpieza y adecuación de bodega y baños, recolección material vegetal, erradicación de moños en cancha principal, poda con tractor,, mantenimiento de parte externa de zonas verdes.
</t>
    </r>
    <r>
      <rPr>
        <b/>
        <sz val="10"/>
        <rFont val="Arial"/>
        <family val="2"/>
      </rPr>
      <t>Corte a 31 de Julio 2023</t>
    </r>
    <r>
      <rPr>
        <sz val="10"/>
        <rFont val="Arial"/>
        <family val="2"/>
      </rPr>
      <t xml:space="preserve">.
Se han realizado labores de mantenimiento, aseo general, mantenimiento de zonas verdes, senderos y jardines, guadañado parte interna y externa, limpieza de sumidero de aguas lluvias, limpieza de canales, contorno cancha, limpieza y adecuación de bodega y baños, recolección material vegetal, erradicación de moños en cancha principal, poda con tractor,, mantenimiento de parte externa de zonas verdes.
</t>
    </r>
    <r>
      <rPr>
        <b/>
        <sz val="10"/>
        <rFont val="Arial"/>
        <family val="2"/>
      </rPr>
      <t>Corte a 31 de Agosto 2023.</t>
    </r>
    <r>
      <rPr>
        <sz val="10"/>
        <rFont val="Arial"/>
        <family val="2"/>
      </rPr>
      <t xml:space="preserve">
Se han realizado labores de mantenimiento, aseo general, mantenimiento de zonas verdes, senderos y jardines, guadañado parte interna y externa, limpieza de sumidero de aguas lluvias, limpieza de canales, contorno cancha, limpieza y adecuación de bodega y baños, recolección material vegetal, erradicación de moños en cancha principal, poda con tractor,, mantenimiento de parte externa de zonas verdes, soldadura de canchas en mal estado.</t>
    </r>
    <r>
      <rPr>
        <b/>
        <sz val="10"/>
        <rFont val="Arial"/>
        <family val="2"/>
      </rPr>
      <t xml:space="preserve">
Corte a 30 Septiembre 2023.
</t>
    </r>
    <r>
      <rPr>
        <sz val="10"/>
        <rFont val="Arial"/>
        <family val="2"/>
      </rPr>
      <t xml:space="preserve">Se han realizado labores de mantenimiento, aseo general, mantenimiento de zonas verdes, senderos y jardines, guadañado parte interna y externa, limpieza de sumidero de aguas lluvias, limpieza de canales, contorno cancha, limpieza y adecuación de bodega y baños, recolección material vegetal, erradicación de moños en cancha principal, poda con tractor,, mantenimiento de parte externa de zonas verdes, soldadura de canchas en mal estado.
</t>
    </r>
    <r>
      <rPr>
        <b/>
        <sz val="10"/>
        <rFont val="Arial"/>
        <family val="2"/>
      </rPr>
      <t>Corte a 31 Octubre 2023.</t>
    </r>
    <r>
      <rPr>
        <sz val="10"/>
        <rFont val="Arial"/>
        <family val="2"/>
      </rPr>
      <t xml:space="preserve">
Se han realizado labores de mantenimiento, aseo general, mantenimiento de zonas verdes, senderos y jardines, guadañado parte interna y externa, limpieza de sumidero de aguas lluvias, limpieza de canales, contorno cancha, limpieza y adecuación de bodega y baños, recolección material vegetal, erradicación de moños en cancha principal, poda con tractor,, mantenimiento de parte externa de zonas verdes, Se realiza adecuacion e instalacion de mesas de votacion el dia viernes 27 de octubre hasta el 30 del mismo mes para las elecciones territoriales 2023
</t>
    </r>
    <r>
      <rPr>
        <b/>
        <sz val="10"/>
        <rFont val="Arial"/>
        <family val="2"/>
      </rPr>
      <t>Corte a 30 Noviembre 2023.</t>
    </r>
    <r>
      <rPr>
        <sz val="10"/>
        <rFont val="Arial"/>
        <family val="2"/>
      </rPr>
      <t xml:space="preserve">
Se han realizado labores de mantenimiento, aseo general, mantenimiento de zonas verdes, senderos y jardines, guadañado parte interna y externa, limpieza de sumidero de aguas lluvias, limpieza de canales, contorno cancha, limpieza y adecuación de bodega y baños, recolección material vegetal, erradicación de moños en cancha principal, poda con tractor, mantenimiento de parte externa de zonas verdes, se pintaron barandas y barandales con pintura de trafico amarilla.
</t>
    </r>
    <r>
      <rPr>
        <b/>
        <sz val="10"/>
        <rFont val="Arial"/>
        <family val="2"/>
      </rPr>
      <t>Corte a 31 Diciembre 2023.</t>
    </r>
    <r>
      <rPr>
        <sz val="10"/>
        <rFont val="Arial"/>
        <family val="2"/>
      </rPr>
      <t xml:space="preserve">
Se han realizado labores de mantenimiento, aseo general, mantenimiento de zonas verdes, senderos y jardines, guadañado parte interna y externa, limpieza de sumidero de aguas lluvias, limpieza de canales, contorno cancha, limpieza y adecuación de bodega y baños, recolección material vegetal, erradicación de moños en cancha principal, poda con tractor, mantenimiento de parte externa de zonas verdes, se pintaron barandas y barandales con pintura de tráfico amarilla, reporte de iluminación deficiente, inventario general.</t>
    </r>
  </si>
  <si>
    <t>NO PRESENTA AVANCE A LA FECHA  (ESTE ESCENARIO ESTA ACARGO DE IMVIYUMBO)</t>
  </si>
  <si>
    <r>
      <rPr>
        <b/>
        <sz val="10"/>
        <rFont val="Arial"/>
        <family val="2"/>
      </rPr>
      <t>Corte a 31 de Marzo 2023.</t>
    </r>
    <r>
      <rPr>
        <sz val="10"/>
        <rFont val="Arial"/>
        <family val="2"/>
      </rPr>
      <t xml:space="preserve">
Se realizo visita de inspección para programación de poda con guadaña y tractor.
</t>
    </r>
    <r>
      <rPr>
        <b/>
        <sz val="10"/>
        <rFont val="Arial"/>
        <family val="2"/>
      </rPr>
      <t>Corte a 30 de Abril  2023.</t>
    </r>
    <r>
      <rPr>
        <sz val="10"/>
        <rFont val="Arial"/>
        <family val="2"/>
      </rPr>
      <t xml:space="preserve">
Se realizo visita de inspección para programación de poda con guadaña y tractor.
</t>
    </r>
    <r>
      <rPr>
        <b/>
        <sz val="10"/>
        <rFont val="Arial"/>
        <family val="2"/>
      </rPr>
      <t>Corte a 31 de Mayo  2023.</t>
    </r>
    <r>
      <rPr>
        <sz val="10"/>
        <rFont val="Arial"/>
        <family val="2"/>
      </rPr>
      <t xml:space="preserve">
Se realizó intervención con la cuadrilla de guadañadores, realizando poda de cancha, senderos y contornos, recolección de material vegetal.
</t>
    </r>
    <r>
      <rPr>
        <b/>
        <sz val="10"/>
        <rFont val="Arial"/>
        <family val="2"/>
      </rPr>
      <t xml:space="preserve">
Corte a 30 de Junio  2023.
</t>
    </r>
    <r>
      <rPr>
        <sz val="10"/>
        <rFont val="Arial"/>
        <family val="2"/>
      </rPr>
      <t xml:space="preserve">se realizó intervención con la cuadrilla de guadañadores, realizando poda de cancha, senderos y contornos, recolección de material vegetal.
</t>
    </r>
    <r>
      <rPr>
        <b/>
        <sz val="10"/>
        <rFont val="Arial"/>
        <family val="2"/>
      </rPr>
      <t>Corte a 31 de Agosto  2023.</t>
    </r>
    <r>
      <rPr>
        <sz val="10"/>
        <rFont val="Arial"/>
        <family val="2"/>
      </rPr>
      <t xml:space="preserve">
se realizó intervención con la cuadrilla de guadañadores, realizando poda de cancha, senderos y contornos, recolección de material vegetal.
</t>
    </r>
    <r>
      <rPr>
        <b/>
        <sz val="10"/>
        <rFont val="Arial"/>
        <family val="2"/>
      </rPr>
      <t xml:space="preserve">Corte a 30 Septiembre 2023.
</t>
    </r>
    <r>
      <rPr>
        <sz val="10"/>
        <rFont val="Arial"/>
        <family val="2"/>
      </rPr>
      <t xml:space="preserve">se realizó intervención con la cuadrilla de guadañadores, realizando poda de cancha, senderos y contornos, recolección de material vegetal.
</t>
    </r>
    <r>
      <rPr>
        <b/>
        <sz val="10"/>
        <rFont val="Arial"/>
        <family val="2"/>
      </rPr>
      <t>Corte a 31 Octubre 2023.</t>
    </r>
    <r>
      <rPr>
        <sz val="10"/>
        <rFont val="Arial"/>
        <family val="2"/>
      </rPr>
      <t xml:space="preserve">
se realizó intervención con la cuadrilla de guadañadores, realizando poda de cancha, senderos y contornos, recolección de material vegetal.
</t>
    </r>
    <r>
      <rPr>
        <b/>
        <sz val="10"/>
        <rFont val="Arial"/>
        <family val="2"/>
      </rPr>
      <t xml:space="preserve">Corte a 30 Noviembre 2023.
</t>
    </r>
    <r>
      <rPr>
        <sz val="10"/>
        <rFont val="Arial"/>
        <family val="2"/>
      </rPr>
      <t xml:space="preserve">Se verifico el área a intervenir para determinar la opción de poda con tractor o con guadaña en el mes de Diciembre.
</t>
    </r>
    <r>
      <rPr>
        <b/>
        <sz val="10"/>
        <rFont val="Arial"/>
        <family val="2"/>
      </rPr>
      <t>Corte a 31 Diciembre 2023.</t>
    </r>
    <r>
      <rPr>
        <sz val="10"/>
        <rFont val="Arial"/>
        <family val="2"/>
      </rPr>
      <t xml:space="preserve">
Pare este mes no se realizar</t>
    </r>
  </si>
  <si>
    <r>
      <rPr>
        <b/>
        <sz val="10"/>
        <rFont val="Arial"/>
        <family val="2"/>
      </rPr>
      <t>FEBRERO</t>
    </r>
    <r>
      <rPr>
        <sz val="10"/>
        <rFont val="Arial"/>
        <family val="2"/>
      </rPr>
      <t xml:space="preserve">
Diseño y construcción de acometida provisional para instalación de equipos de comunicación en el estadio municipal Raúl Miranda.
- Revisión y mantenimiento del tablero eléctrico de conexión de las luminarias del coliseo Luis Javier Mosquera.
- Desmonte de acometida provisional para instalación de equipos de comunicación en el estadio municipal Raúl miranda.
- Diseño e instalación de acometida definitiva para instalación de equipos de comunicación en el estadio municipal Raúl miranda.
</t>
    </r>
    <r>
      <rPr>
        <b/>
        <sz val="10"/>
        <rFont val="Arial"/>
        <family val="2"/>
      </rPr>
      <t>MARZO</t>
    </r>
    <r>
      <rPr>
        <sz val="10"/>
        <rFont val="Arial"/>
        <family val="2"/>
      </rPr>
      <t xml:space="preserve">
- Mantenimiento correctivo sistema de aire acondicionado del área de sistemas e Informática
- Revisión del sistema eléctrico de iluminación central de la cancha del Coliseo Carlos Bejarano.
- Revisión sistema de tomacorrientes del Coliseo Carlos Bejarano.
- Reposición de lámparas led en la zona de camerinos Coliseo Carlos Bejarano.
- Revisión Cerca eléctrica perimetral del polideportivo ARGOS.
- Revisión del sistema de iluminación de la cancha de baloncesto del coliseo Luis Javier Mosquera.
</t>
    </r>
    <r>
      <rPr>
        <b/>
        <sz val="10"/>
        <rFont val="Arial"/>
        <family val="2"/>
      </rPr>
      <t>ABRIL</t>
    </r>
    <r>
      <rPr>
        <sz val="10"/>
        <rFont val="Arial"/>
        <family val="2"/>
      </rPr>
      <t xml:space="preserve">
-Revisión y medición de tensión en el tablero eléctrico de distribución central del coliseo Luis Javier Mosquera.
-Revisión de acometida eléctrica de 220 voltios de la subgerencia administrativa del coliseo Luis Javier Mosquera.
-Reposición de luminaria oficina principal de la subgerencia administrativa del coliseo Luis Javier Mosquera.
-Instalación de acometida eléctrica bifásica para nuevo aire acondicionado instalado en la zona del almacén.
-Apoyo técnico y supervisión de la revisión de sistema de puesta a tierra, dispositivos de protección y acometida trifásica del transformador principal del coliseo Luis Javier Mosquera.
</t>
    </r>
    <r>
      <rPr>
        <b/>
        <sz val="10"/>
        <rFont val="Arial"/>
        <family val="2"/>
      </rPr>
      <t>MAYO</t>
    </r>
    <r>
      <rPr>
        <sz val="10"/>
        <rFont val="Arial"/>
        <family val="2"/>
      </rPr>
      <t xml:space="preserve">
-Acompañamiento en proceso de reposición del sistema de aire acondicionado de la oficina de tesorería en el área administrativa del coliseo Luis Javier Mosquera.
-Revisión sistema eléctrico de la bomba trifásica de la piscina en el coliseo Luis Javier Mosquera. Reposición del temporizador del sistema eléctrico de arranque. 
-Instalación de acometida provisional de 110 voltios para realizar trabajo de soldadura en la villa deportiva Jairo Yanten.
-Revisión de tablero eléctrico de distribución central y reposición de interruptores magnéticos del sistema de aire acondicionado de la oficina de tesorería en el área administrativa del coliseo Luis Javier Mosquera.
-Instalación de acometida eléctrica independiente de 110 voltios para instalación de impresoras en la oficina de subgerencia administrativa y Planeación.
-Gestión para interponer PQR ante la empresa prestadora del servicio de energía en el Coliseo Luis Javier Mosquera, poda de árboles que interfieren la red eléctrica.
</t>
    </r>
    <r>
      <rPr>
        <b/>
        <sz val="10"/>
        <rFont val="Arial"/>
        <family val="2"/>
      </rPr>
      <t>JUNIO.</t>
    </r>
    <r>
      <rPr>
        <sz val="10"/>
        <rFont val="Arial"/>
        <family val="2"/>
      </rPr>
      <t xml:space="preserve">
- Acompañamiento en proceso de reposición de los elementos de protección asociados al transformador instalado en la zona de la piscina del coliseo Luis Javier Mosquera.
- Reposición de lámparas led 2x18 vatios en el polideportivo de UNIVALLE.
- Instalación de acometida provisional de 110 voltios para realizar trabajo de soldadura en el polideportivo de UNIVALLE.
- Revisión de red eléctrica de 110 voltios de la oficina de prensa en el área administrativa del coliseo Luis Javier Mosquera.
- Instalación de acometida provisional de 110 voltios para realizar montaje de estructura prefabricada en el parque de la familia.
- Reposición de lámparas led 2x18 vatios en el área de pesas del coliseo Luis Javier Mosquera.
- Reposición de lámparas led 2x18 vatios en el coliseo de contacto.
- Gestión para interponer PQR ante la empresa prestadora del servicio de energía en el Coliseo Luis Javier Mosquera, falla en el suministro.
- Visita técnica de diagnóstico al polideportivo de san Marcos para determinar necesidades eléctricas.
</t>
    </r>
    <r>
      <rPr>
        <b/>
        <sz val="10"/>
        <rFont val="Arial"/>
        <family val="2"/>
      </rPr>
      <t>JULIO.</t>
    </r>
    <r>
      <rPr>
        <sz val="10"/>
        <rFont val="Arial"/>
        <family val="2"/>
      </rPr>
      <t xml:space="preserve">
- Acompañamiento técnico en construcción de obra eléctrica de repotenciación del sistema de iluminación del Estadio Municipal.
- Construcción de sistema de iluminación externa e instalación de lámparas led 2x18 vatios en el polideportivo de UNIVALLE.
- Revisión de tablero eléctrico de distribución del sistema de iluminación del coliseo de contacto.
- Revisión de red eléctrica trifásica conexión de las motobombas de riego del Estadio Municipal. 
- Desmonte y revisión de la motobomba 2 del sistema de riego de la cancha Estadio Municipal
- Instalación de acometida definitiva de 110 voltios para estructura prefabricada en el parque de la familia.
- Instalación de red interna de energía estructura prefabricada del parque de la familia.
- Instalación de extractor eléctrico en la cocina del estadio Municipal.
- Revisión acometida eléctrica de la caseta de mantenimiento.
- Reposición de lámparas led 2x18 vatios en el área de piscina del coliseo Luis Javier Mosquera.
- Instalación de breaker provisional para caseta de mantenimiento del coliseo Luis Javier Mosquera.
- Gestión para interponer PQR ante la empresa prestadora del servicio de energía en el Coliseo Luis Javier Mosquera, falla en el suministro.
- Acompañamiento técnico en proceso de reposición de sistemas de protección para el trasformador de 45KVA instalado en el coliseo Luis Javier Mosquera.
</t>
    </r>
    <r>
      <rPr>
        <b/>
        <sz val="10"/>
        <rFont val="Arial"/>
        <family val="2"/>
      </rPr>
      <t>AGOSTO.</t>
    </r>
    <r>
      <rPr>
        <sz val="10"/>
        <rFont val="Arial"/>
        <family val="2"/>
      </rPr>
      <t xml:space="preserve">
- Revisión y mejoramiento de la red eléctrica del área de archivo histórico del coliseo Luis Javier Mosquera.
- Diseño y redistribución de luminarias en el área del laboratorio de alto rendimiento del coliseo Luis Javier Mosquera.
- Instalación acometida eléctrica temporal de 220 voltios en la pista de BMX del coliseo Luis Javier Mosquera.
- Reposición de tomacorriente y dos lámparas del sistema de iluminación de los baños del coliseo Carlos Bejarano.
- Instalación de acometida eléctrica de la caseta de vigilancia del coliseo Luis Javier Mosquera.
- Apoyo técnico y supervisión en la entrega de planta eléctrica de 160KVA, de respaldo para la iluminación del Estadio Municipal.
</t>
    </r>
    <r>
      <rPr>
        <b/>
        <sz val="10"/>
        <rFont val="Arial"/>
        <family val="2"/>
      </rPr>
      <t>SEPTIEMBRE</t>
    </r>
    <r>
      <rPr>
        <sz val="10"/>
        <rFont val="Arial"/>
        <family val="2"/>
      </rPr>
      <t xml:space="preserve">
- Acompañamiento técnico en la revisión final y medición de tensiones de la obra de alumbrado de la cancha del estadio Municipal.
- Revisión y medición de parámetros del sistema de puesta a tierra (varilla) del tablero de distribución central del coliseo Luis Javier Mosquera.
- Revisión del circuito de entrada de sistema de calor del área de fisioterapia.
- Revisión y reparación del sistema eléctrico de las bombas de riego del estadio Municipal.
- Reposición de luminarias led en la zona del baño de damas en el coliseo Carlos Bejarano. 
- Gestión para interponer PQR ante la empresa prestadora del servicio de energía en el Coliseo Carlos Alberto Bejarano, falla en el suministro.
- Visita técnica mesa de trabajo con la empresa encargada de la construcción de la piscina en el coliseo Luis Javier Mosquera
</t>
    </r>
    <r>
      <rPr>
        <b/>
        <sz val="10"/>
        <rFont val="Arial"/>
        <family val="2"/>
      </rPr>
      <t>OCTUBRE</t>
    </r>
    <r>
      <rPr>
        <sz val="10"/>
        <rFont val="Arial"/>
        <family val="2"/>
      </rPr>
      <t xml:space="preserve">
- Acompañamiento técnico en obra eléctrica de reposición de tablero central de distribución eléctrica en el coliseo Luis Javier Mosquera
- Revisión y medición de parámetros del sistema de puesta a tierra (varilla) del tablero de distribución central del coliseo Luis Javier Mosquera.
- Diseño y construcción de acometida provisional de 220 voltios para realizar labores de soldadura en el Polideportivo Jairo Yanten.
- Revisión y reposición de luminarias en el quiosco central del Polideportivo Jairo Yanten.
- Gestión y supervisión técnica de reposición de reflectores de 400 vatios que componen el sistema de iluminación del coliseo Carlos Bejarano.
-Gestión para interponer PQR ante la empresa prestadora del servicio de energía en el Coliseo Luis Javier Mosquera falla en el suministro.
</t>
    </r>
    <r>
      <rPr>
        <b/>
        <sz val="10"/>
        <rFont val="Arial"/>
        <family val="2"/>
      </rPr>
      <t xml:space="preserve">
NOVIEMBRE
</t>
    </r>
    <r>
      <rPr>
        <sz val="10"/>
        <rFont val="Arial"/>
        <family val="2"/>
      </rPr>
      <t xml:space="preserve">- Revisión del sistema de iluminación de la cancha sintética del coliseo Luis Javier     Mosquera.
- Revisión del sistema de aire acondicionado de la oficina de subgerencia administrativa: El equipo presenta fallo en la manejadora, revisión y reubicación de la condensadora.
- Reparación del sistema eléctrico del área de oficinas del polideportivo Jairo Yanten.
- Mantenimiento sistema de iluminación del polideportivo JAIRO YANTEN.
- Visita técnica mesa de trabajo con la empresa encargada de la construcción de la piscina en el coliseo Luis Javier Mosquera.
</t>
    </r>
    <r>
      <rPr>
        <b/>
        <sz val="10"/>
        <rFont val="Arial"/>
        <family val="2"/>
      </rPr>
      <t>DICIEMBRE</t>
    </r>
    <r>
      <rPr>
        <sz val="10"/>
        <rFont val="Arial"/>
        <family val="2"/>
      </rPr>
      <t xml:space="preserve">
Acompañamiento técnico en obra eléctrica de CONSTRUCCION del sistema de tableros de distribución eléctrica en el coliseo Luis Javier Mosquera.
Revisión del sistema eléctrico de arranque de motobomba riego del estadio Municipal.
Revisión del sistema de iluminación del coliseo Carlos Bejarano.
Reposición de luminarias en el coliseo de Contacto.
Construcción de acometida provisional de 110 voltios y 80 metros de longitud para evento de premiación en el parque de la familia:
Gestión para interponer PQR ante la empresa prestadora del servicio de energía en el Coliseo Luis Javier Mosquera falla en el suministro.</t>
    </r>
  </si>
  <si>
    <t xml:space="preserve">CORTE MARZO
De acuerdo a la política de seguridad y salud en el trabajo  se ha implementado: Inducción y reinducción del SG-SST, fumigación contra vectores, inspección e informes de seguridad a los diferentes escenarios, aplicación de evaluación de estándares mínimos , inspección de seguridad a los equipos de seguridad (botiquines, extintores, camillas, botiquines) afiliaciones a la ARL,  reactivación  y actas de comités de Convivencia Laboral y Vigía ocupacional,  levantamiento del reglamento para el  uso del escenario Deportivo Gimnasio.
CORTE ABRIL
- inspecciones de seguridad   A los escenarios donde se van a realizar la válida de bádminton y el campeonato paralímpico de sordos
- inspección de seguridad a los equipos contra incendio y emergencia 
- entrega de EPP al personal de mantenimiento y archivo documental
- reunión con la asesora de la Arl para programar actividades aprobadas en el cronograma 
- realización de actas de vigía copasst 
- afiliaciones a la Arl
- revisar las planillas de seguridad del personal contratista para verificar el pago de Arl 
- envió de oficios a las diferentes entidades municipales comunicando y solicitando apoyo para la realización de los encuentros deportivos
- jornada de orden y aseo en el parque de la familia 
- investigación de 1 accidente de trabajo, análisis de las causas con reporte a la Arl
- Señalización de seguridad a el coliseo Carlos bejarano.
- Inspección de botiquines
- Actividad hevs riesgo cardiovascular (actividades físicas musicalizada)
CORTE MAYO.
-se realiza jornada de estilo y vida saludable en riesgo Cardiovascular, mediante la realización de jornadas de aeróbicas musicalizadas 
- se capacita al personal de planta y contratista en temas relacionados con la responsabilidad de la ARL AXA COLPATRIA frente a los accidentes e incidentes de trabajo     
- se realiza jornada de Saludable (tamizaje, tomas de glucometría, tomas rápidas de VIH y sífilis
-  se realiza capacitación en primeros auxilios dirigida a la brigada de emergencia y al personal que se encuentra en los diferentes escenarios deportivos 
- se realiza investigación de 2 accidente de trabajo y se analiza las causas y se genera medidas de control
- se realizan afiliación a la ARL AXA COLPATRIA al personal que se contrata
- se revisan las planillas de seguridad del personal contratista con el fin de verificar que se esté causando el pago de acuerdo al riesgo reportado en la ARL
- se adjunta ante la ARL las tazas de riesgo para el personal que realizara trabajo en alturas
- se realzan las actas de vigía en SST
- se realiza inspecciones a los equipos de seguridad (extintores) de los diferentes escenarios deportivos
- se realiza entrega de elementos de protección personal (EPP) al personal de mantenimiento
- se organiza el cronograma de trabajo para el desmonte de casa prefabricada en la PTAR   Platanares ESPY (personal de trabajo en alturas) 
CORTE JUNIO.
- Se realiza taller de fortalecimiento para trabajo en equipo (riesgo Psicosocial), dirigido al personal de planta y contratistas
- Se coordina con la asesora de la ARL Axa Colpatria capacitaciones en evacuación y rescate dirigida la brigada de emergencia y capacitación en riesgo ergonómico dirigido a todo el personal
- Se realiza afiliaciones a la ARL AXA COLPATRIA del personal que se contrata
- Se revisan las planillas de seguridad social de todo el personal contratista para verificar que estén cancelando el riesgo correspondiente a la actividad contratada.
- Se realiza entrega de elementos de protección personal al área de mantenimiento.
- Se envían oficios informativos a las diferentes secretarias, socializando las actividades deportivas del mes.
- Se realiza el desmonte de la casa prefabricada y se coordina actividades de altura para realizar este trabajo.
- Se realizo jornada de fumigación y desparasitación en el coliseo de contacto, coliseo Luis Javier Mosquera, piscina bárbara muñoz y áreas comunes del IMDERTY.
- asistencia a comité municipal de salud mental programada por la secretaria de salud.
- Se realizo inspecciones de seguridad a los equipos de emergencia de la entidad.
- se realiza actas de vigía y actas de comité de convivencia.  
CORTE JULIO.
- Jornada de optometría
- Jornada de vacunación influenza
- fumigación de escenario Villa Jairo Llantén 
- reunión de Vigía SST 
- Inspecciones de seguridad a botiquines, extintores 
- creación de procedimiento para limpieza y desinfección del archivo de gestión documental 
- capacitación en manejo de guadaña dirigido al personal de mantenimiento   
CORTE AGOSTO.
- Reunión virtual con asesora de Arl positiva para tratar temas de traslado de aseguradora de acuerdo a lo exigido en el plan de desarrollo nacional 2023 ley 2294 de 2023
- Revisión las planillas de seguridad social del personal contratistas
- Entrega elementos de protección personal al área de mantenimiento y al área de gestión documental
- Capacitación en enfermedades no trasmisibles (diabetes e hipertensión)
- Capacitación en uso correcto y mantenimiento preventivo de la guadaña dirigido al personal de mantenimiento 
- Jornada de orden y aseo a la oficina de control interno
- Mantenimiento a los canalés del desagüe 
- Inspección de seguridad a los equipos de emergencia (extintores, camillas, botiquines) 
CORTE SEPTIEMBRE
- Reunión con el Área de talento humanos para coordinar actividades y la logística para la realización. de la semana de bienestar laboral a realizase en el mes de octubre 
- Se coordina con la Arl AXA Colpatria, jornada de capacitación en emergencia dirigida a la brigada de emergencia 
- Se capacita en temas relacionados a dos en evacuación y rescate ante emergencia a los grupos de mantenimiento, hevs, equipo, SST 
- Se revisan las plantillas de seguridad social con el fin de evidenciar que estén pagando el riesgo acorde a la actividad desempeñada
- Se socializa a los deportistas y padres de familia las medidas de prevención ante la remodelación del área de la piscina
- Socialización medidas de prevención frente al dengue 
- Asistí a reunión convocada por la secretaria de salud para tratar temas de intervención ante embarazo a temprana edad
- Se entrega epp (guantes de carnaza) al personal de mantenimiento 
- Capacitación en enfermedades crónicas no trasmisibles (hipertensión, diabetes)
- Se apoya en medidas de prevención en la primera parada de baile deportivo    
CORTE OCTUBRE
- Se realiza la semana De la seguridad y salud en el trabajo con las siguientes actividades: Jornada de belleza, Jornada de deportiva (caminata sendero Río Cauca), Jornada de limpieza facial, Jornada de salud oral y Actividades recreativas.
- Se capacita a la brigada y al personal de las diferentes áreas en primeros auxilios reanimación cardiopulmonar 
- Se socializa con el personal de planta y contratista el simulacro de evacuación 
- Se realiza el simulacro de evacuación de acuerdo a la circular 038 de 2023 emitida por la unidad de gestión del riesgo nacional
- Se realiza entrega de epp (visores para las caretas de guadañar) al personal de mantenimiento 
- Se realizaron afiliaciones a la arl axa Colpatria 
- Se realizan inspecciones a los equipos de seguridad (extintores- camillas- botiquines)
- Se revisan las planillas de seguridad para verificar que se esté cancelando el riesgo de acuerdo al riesgo                          
CORTE NOVIEMBRE
-Se realiza reunión con asesor de la ARL Positiva para tratar temas de traslado de aseguradora de acuerdo al Plan Nacional de Desarrollo Ley 2294 de 2023 articulo 97.
-Se acuerda reunión con la ARL, para realizar evaluación final, con respecto al cumplimiento del SG-SST
-apoya en área de Talento Humano la revisión de las planillas de seguridad social con el fin de revisar que se esté cancelando los riegos laborales con los porcentajes correctos.
-Se realiza entrega de elementos de Protección personal (EPP) al grupo de mantenimiento (guantes de carnaza, arnés para guadañas, guantes plásticos, cintas de seguridad).
-Asistí a reunión convocada por la secretaria de Bienestar Social y Participación el día 14 de noviembre en las instalaciones de la biblioteca de la Institución Educativa Mayor de Yumbo.
-Se realiza la jornada de atención primaria en salud (APS), toma de presión arterial, toma de peso y talla
-Se organiza y se archiva la documentación del área de Seguridad y Salud en el trabajo con el fin de preparar carpetas para futuras transferencias.  
-Presente ante el área de control interno la auditoria sobre el proceso e implementación del SG-SST para la vigencia  
-Realice afiliaciones a la ARL AXA COLPATRIA del personal contratado, Realice inspección a los equipos de seguridad de la entidad, (Extintores, camillas y Botiquines)
Archivos y/o registros fotográficos se encuentran depositados en la carpeta de Seguridad y Salud en el Trabajo y en el ordenador asignado para tal fin        
CORTE DICIEMBRE
-Se apoya el Área de talento humano en la revisión de las plantillas de seguridad social
-Se presenta ante la ARL la evaluación de estándares mínimos de acuerdo a la resolución 0312 de 2019, correspondiente a la vigencia 2022
-Se apoya en la elaboración del plan anual institucional de seguridad y salud en el trabajo vigencia 2024
-Se realiza entrega al almacén los elementos de Protección personal (EPP) para trabajo en alturas que estaban a cargo del área de mantenimiento
-Se brinda apoyo en reunión convocada por la secretaria de salud municipal comité de salud mental 
-Se apoya en el evento de adulto mayor.
-Se organiza y se archiva la documentación del área de Seguridad y Salud en el trabajo con el fin de preparar carpetas para futuras transferencias.  
-Se organiza jornada deportiva hábitos y estilo de vida saludable
-Afiliación a la ARL AXA COLPATRIA del personal contratado
-Se realiza inspección a los equipos de seguridad de la entidad, (Extintores, camillas y Botiquines)
-Se brinda apoya en la actividad de adulto mayo
-Se envían oficios a las diferentes secretarias para informar las actividades del periodo                                                                                                </t>
  </si>
  <si>
    <r>
      <t xml:space="preserve">Se brinda la mejor atención en el área de la salud como lo son: médico deportólogo, fisioterapeutas y psicólogos. Este personal realiza una evaluación previa a los deportistas dependiendo de la disciplina y asimismo se realiza el protocolo de prevención de lesiones, según el tipo de desgaste físico que se ejerce en cada disciplina. Conjuntamente, se brinda el servicio por parte de los psicólogos para mantener la atención especializada de cada deportista.
FISIOTERAPIA: Se realiza la atención el mes de Febrero 29 - Marzo 116. - Abril 130 -  Mayo 117 - Junio 145 - Julio  104 - Agosto 96 - Septiembre 110 -  Octubre 59 - Noviembre 72- Diciembre 145 Total Población Atendida: 1.123
MEDICO DEPORTOLOGO: Atención en el mes de Febrero 17 - Marzo 35 - Abril 22 - Mayo  62 - Junio 46 - Julio 34 - Agosto 28 - Septiembre 22 - Octubre 25 -  Noviembre 22- Diciembre 62 Total Población Atendida: 375
PSICOLOGO: Atención en el mes de Febrero 15 - Marzo 35 - Abril  27 - Mayo 27 -  Junio 21 - Julio 30  - Agosto 24 - Septiembre 22 - Octubre 23 - Noviembre 21- Diciembre 35 Total Población Atendida: 280
</t>
    </r>
    <r>
      <rPr>
        <b/>
        <sz val="10"/>
        <rFont val="Arial"/>
        <family val="2"/>
      </rPr>
      <t>Se logra una atención de un Total de 1.778 deportistas solicitando los servicios ofrecidos por el CAD.</t>
    </r>
  </si>
  <si>
    <r>
      <t xml:space="preserve">Las condiciones físicas y mentales son fundamentales en la vida de un deportista, hay otros factores que juegan un papel vital para garantizar un desarrollo profesional íntegro, incluyendo, por supuesto, el mejoramiento de la calidad de vida de los deportistas yumbeños. Esta iniciativa de Apoyo a los deportistas de alto rendimiento liderado por el "Programa Yumbo Tierra de Campeones", consiste en complementar las raciones alimentarias e incrementar los niveles de energía, a causa de las exigentes jornadas de entrenamiento y de la misma manera garantizamos a los deportistas una alimentación adecuada y disminuir los riegos en el ciclo deportivo y competitivo, en especial para la participación de Torneos departamentales, Nacionales e Internacionales. 
Corte Julio 550 Deportistas Atendidos - agosto 550   Deportistas Atendidos - septiembre 550 Deportistas Atendidos - octubre 550 Deportistas Atendidos - noviembre 550 deportistas 
</t>
    </r>
    <r>
      <rPr>
        <b/>
        <sz val="10"/>
        <rFont val="Arial"/>
        <family val="2"/>
      </rPr>
      <t>Se beneficiaron 550 deportistas de los programas de Deportes Individuales., Deportes De Conjunto y Deporte Adaptado.</t>
    </r>
  </si>
  <si>
    <r>
      <t xml:space="preserve">El laboratorio de evaluación, ciencia y deporte LECYD, realiza las evaluaciones de rendimiento deportivo consideran diferentes aspectos, como condición física, estado nutricional y riesgo de lesiones, esta información permite entregar datos relevantes para la planificación a los deportistas y sus entrenadores,
con el fin de optimizar el rendimiento bajo parámetros medibles a lo largo del tiempo, esta herramienta de evaluación permite potenciar el futbol y demás deportes. De esta manera realizamos las siguientes mediciones con los deportistas atendidos ANTROPOMETRIA, PERFIL NEUROMUSCULAR, RM, CONSUMO DE OXIGENO, FMS.
Se realiza la evaluación de deportista de las disciplinas de Deportes Individuales, Deportes de Conjunto y Deportes Adaptados, alcanzando para el mes de:
Marzo: 161 Deportistas Atendidos. 
Abril: 148 Deportistas Atendidos.
Mayo:  210 Deportistas Atendidos.
Junio: 350 Deportistas Atendidos.
Julio:  364 Deportistas Atendidos.
Agosto:  410 Deportistas Atendidos.
Septiembre:  410 Deportistas Atendidos.
Octubre:  350  Deportistas Atendidos.                                                                                                                                                                                                                                                                                                                                                                                                                                                                                                                 Noviembre:  230 Deportistas Atendidos. 
Diciembre: 410 Deportistas Atendidos.
</t>
    </r>
    <r>
      <rPr>
        <b/>
        <sz val="10"/>
        <rFont val="Arial"/>
        <family val="2"/>
      </rPr>
      <t>Total: 3.043 Deportistas Atendidos.</t>
    </r>
  </si>
  <si>
    <r>
      <rPr>
        <b/>
        <sz val="10"/>
        <rFont val="Arial"/>
        <family val="2"/>
      </rPr>
      <t>Disciplina Deportiva ATLETISMO:</t>
    </r>
    <r>
      <rPr>
        <sz val="10"/>
        <rFont val="Arial"/>
        <family val="2"/>
      </rPr>
      <t xml:space="preserve">
SE BRINDA APOYO ECONOMICO PARA LA PARTICIPACION EN EL FESTIVAL INTERNACIONAL DE ATLETISMO EN BARRANQUILLA ABR 20-23
SE BRINDA APOYO ECONOMICO PARA LA PARTICIPACION  DEL CHEQUEO DPTAL ATLETISMO EN SANTANDER DE QUILICHAO EL 20 DE MAYO
SE BRINDA APOYO ECONOMICO PARA LA PARTICIPACION EN EL CAMPEONATO DPTAL DE ATLETISMO CAT U-14 Y U-16 EN PRADERA DEL 26 AL 28 DE MAYO/2023
SE BRINDA APOYO ECONOMICO PARA LA PARTICIPACION EN EL CHEQUEO DPTAL CLASIFICATORIO NAL SUB-20 DE ATLETISMO EL 9 JUN-2023 EN CALI
SE BRINDA APOYO ECONOMICO PARA LA PARTICIPACION EN EL CAMPEONATO NAL DE ATLETISMO CAT SUB-20 EN SANTA MARTA 23 AL 25 JUN/2023
SE BRINDA APOYO ECONOMICO PARA LA PARTICIPACION EN EL CHEQUEO DPTAL SUB-18 DE ATLETISMO CLASIFICATORIO CAMPEONATO NAL EN CALI EL 7 JUL/2023
SE BRINDA APOYO ECONOMICO PARA LA PARTICIPACION EN EL FOGUEO DE ATLETISMO SANTANDER VS YUMBO CAT SUB-14 A SUB-20 EN STDER DE QUILICHAO EL 12 AGO
SE BRINDA APOYO ECONOMICO PARA LA PARTICIPACION  EN EL 2DO FESTIVAL INFANTIL Y PREINFANTIL DE ATLETISMO PIES DORADO EN IBAGUE 13,14 Y 15 DE OCT/2023
SE BRINDA APOYO ECONOMICO PARA LA PARTICIPACION  DEL APOYO Y ESTIMULO A DEPORTISTA DE ATLETISMO A PARTICIPAR EN EL CAMPEONATO IBEROAMERICANO
SE BRINDA APOYO ECONOMICO PARA LA PARTICIPACION  DE LA CARRERA ATLETICA RIO CALI 2023 EL 17 DE DIC EN CALI</t>
    </r>
  </si>
  <si>
    <t>RES.250 DIC-07</t>
  </si>
  <si>
    <t>APOYO E INCENTIVO A DEPORTISTA DE BADMINTON INTERCAMBIO ALEMANIA - GARCIA REINOSO VALENTINA</t>
  </si>
  <si>
    <t xml:space="preserve">APOYO Y ESTIMULO A DEPORTISTA PATINAJE EN BOGOTA - GARCIA GONZALEZ JENNY CAROLINA </t>
  </si>
  <si>
    <t>RES.259 DIC-21</t>
  </si>
  <si>
    <t>APOYO E INCENTIVO A DEPORTISTA DE BADMINTON INTERCAMBIO ALEMANIA - GARCIA REINOSO HILDA LUCIA</t>
  </si>
  <si>
    <t>RES.260 DIC-21</t>
  </si>
  <si>
    <t xml:space="preserve">APOYO E INCENTIVO A DEPORTISTA DE ALTO RENDIMIENTO DE ESGRIMA INTERCAMBIO ALEMANIA - SOLANO RAMIREZ CLAUDIA PATRICIA </t>
  </si>
  <si>
    <t>RES.261 DIC-21</t>
  </si>
  <si>
    <t xml:space="preserve">APOYO E INCENTIVO A DEPORTISTA DE ALTO RENDIMIENTO DE PARA-ATLETISMO - ESCOBAR RESTREPO DIANA CAROLINA </t>
  </si>
  <si>
    <t xml:space="preserve">APOYO E INCENTIVO A DEPORTISTA DE ALTO RENDIMIENTO DE TEJO - ANGULO VELASQUEZ JERLIN CAMILA </t>
  </si>
  <si>
    <t>RES.263 DIC-21</t>
  </si>
  <si>
    <t>RES.264 DIC-22</t>
  </si>
  <si>
    <t xml:space="preserve">APOYO E INCENTIVO A DEPORTISTA DE ALTO RENDIMIENTO DE BOCCIAS  - PALACIO ERAZO ANGIE JULIANA </t>
  </si>
  <si>
    <t>RES.265 DIC-22</t>
  </si>
  <si>
    <r>
      <rPr>
        <b/>
        <sz val="10"/>
        <rFont val="Arial"/>
        <family val="2"/>
      </rPr>
      <t xml:space="preserve">Disciplina Deportiva BADMINTON: 
</t>
    </r>
    <r>
      <rPr>
        <sz val="10"/>
        <rFont val="Arial"/>
        <family val="2"/>
      </rPr>
      <t>SE BRINDA APOYO ECONÓMICO PARA LA PARTICIPACIÓN “RANKING NACIONAL 2022 DE LA CATEGORÍA 17" ACTIVIDAD A REALIZARSE EN ARMENIA 17 AL 19 MARZO/2023.
SE BRINDA APOYO ECONÓMICO PARA LA PARTICIPACIÓN II VALIDA NA MAYORES DE BADMINTON EN YUMBO ABR-29 AL 1 MAYO/2023
SE BRINDA APOYO ECONÓMICO PARA LA PARTICIPACIÓN III VALIDA NAL MAYORES Y CAMPEONATO BADMINTON EN ARMENIA DEL 3 AL 10 MAYO
SE BRINDA APOYO ECONÓMICO PARA LA PARTICIPACIÓN DEL II VALIDA NAL CAT JUNIOR DE BADMINTON EN YUMBO JUNIO 17 AL 19.
SE BRINDA APOYO ECONÓMICO PARA LA PARTICIPACIÓN DEL CAMPEONATO CONFEDERACIÓN PANAMERICANA DE BADMINTON JR ACADEMY 2023 LIMA PERÚ JUL 20 AL 27
SE BRINDA APOYO ECONÓMICO PARA LA PARTICIPACIÓN DEL CAMPEONATO INTERNACIONAL DE BADMINTON SUMMER CAMP ASTURIAS ESPAÑA JUL 30 AL 13 AGO./2023
SE BRINDA APOYO ECONÓMICO PARA LA PARTICIPACIÓN DE LA COPA BUCARAMANGA JUNIOR DE BADMINTON 2023 SEP 20 AL 25 
SE BRINDA APOYO ECONÓMICO PARA LA PARTICIPACIÓN DEL CAMPEONATO INTERNACIONAL DE ENTRENAMIENTO DE BADMINTON EN MÉXICO 8 SEP. AL 07 DE OCT/2023
SE BRINDA APOYO ECONÓMICO PARA LA PARTICIPACIÓN DEL CAMPAMENTO DE TECNIFICACIÓN DE BADMINTON EN BOGOTÁ DEL 13 AL 18 DE NOV/2023
SE BRINDA APOYO ECONÓMICO PARA LA PARTICIPACIÓN DE LA COPA SR ARTUR DE BADMINTON DIC 8 AL 11/2023
SE BRINDA APOYO ECONÓMICO PARA LA PARTICIPACIÓN EN EL FESTIVAL DE BADMINTON EN MEDELLÍN</t>
    </r>
  </si>
  <si>
    <r>
      <rPr>
        <b/>
        <sz val="10"/>
        <rFont val="Arial"/>
        <family val="2"/>
      </rPr>
      <t xml:space="preserve">Disciplina Deportiva BALONCESTO: </t>
    </r>
    <r>
      <rPr>
        <sz val="10"/>
        <rFont val="Arial"/>
        <family val="2"/>
      </rPr>
      <t xml:space="preserve">
SE BRINDA APOYO ECONÓMICO PARA LA PARTICIPACIÓN DEL TORNEO INTER CLUBES DE BALONCESTO CLUB SALTAMONTES MASCULINO Y FEMENINO 3 AL 17 SEP. EN PALMIRA.</t>
    </r>
  </si>
  <si>
    <r>
      <rPr>
        <b/>
        <sz val="10"/>
        <rFont val="Arial"/>
        <family val="2"/>
      </rPr>
      <t xml:space="preserve">Disciplina Deportiva PARA - BADMINTON: </t>
    </r>
    <r>
      <rPr>
        <sz val="10"/>
        <rFont val="Arial"/>
        <family val="2"/>
      </rPr>
      <t xml:space="preserve">
SE BRINDA APOYO ECONÓMICO PARA LA PARTICIPACIÓN DE LA VALIDA DE PARA- BADMINTON EN YUMBO EL 9 SEPT/2023.</t>
    </r>
  </si>
  <si>
    <r>
      <rPr>
        <b/>
        <sz val="10"/>
        <rFont val="Arial"/>
        <family val="2"/>
      </rPr>
      <t>Disciplina Deportiva POWERLIFTING:</t>
    </r>
    <r>
      <rPr>
        <sz val="10"/>
        <rFont val="Arial"/>
        <family val="2"/>
      </rPr>
      <t xml:space="preserve"> 
SE OTORGA Y ORDENA EL PAGO DE UN APOYO ECONÓMICO A LA DISCIPLINA DE LEVANTAMIENTO DE PESAS PARA EL “AFILIACIÓN LIGA DEL VALLE DEL CAUCA DE PARA POWERLIFTING” 
SE BRINDA APOYO ECONÓMICO PARA LA PARTICIPACIÓN DEL 1ER ABIERTO NAL DE PARA -WERLIFTING EN MIRANDA CAUCA EL 10 DE SEP.</t>
    </r>
  </si>
  <si>
    <r>
      <rPr>
        <b/>
        <sz val="10"/>
        <rFont val="Arial"/>
        <family val="2"/>
      </rPr>
      <t>Disciplina Deportiva BOXEO:</t>
    </r>
    <r>
      <rPr>
        <sz val="10"/>
        <rFont val="Arial"/>
        <family val="2"/>
      </rPr>
      <t xml:space="preserve"> 
SE BRINDA APOYO ECONÓMICO PARA LA PARTICIPACIÓN CAMPEONATO DPTAL DE BOXEO CLASIFICATORIO A JJDD 2024 EN ZARZAL 25 Y 26 DE MARZO/2023
SE BRINDA APOYO ECONÓMICO PARA LA PARTICIPACIÓN AL CLASIFICATORIO JUEGO DPTLES 2024 CAT-2006-2007-2008DE BOXEO 12 Y 13 MAYO EN CALI
SE BRINDA APOYO ECONÓMICO PARA LA PARTICIPACIÓN EN EL CAMPEONATO ANDINO DEL CAFÉ BOXEO EN ARMENIA EL 9 DE SEP/2023
SE BRINDA APOYO ECONÓMICO PARA LA PARTICIPACIÓN DE LA XIII COPA CINTURÓN DE ORO JUNIOR Y JUVENIL Y XVI COPA PACIFICO ELITE MASCULINO Y FEMENINO EN MANTA-ECUADOR DEL 20 AL 28 DE SEPT</t>
    </r>
  </si>
  <si>
    <r>
      <t xml:space="preserve">Disciplina Deportiva BALONCESTO EN SILLA DE RUEDAS: 
</t>
    </r>
    <r>
      <rPr>
        <sz val="10"/>
        <rFont val="Arial"/>
        <family val="2"/>
      </rPr>
      <t>SE BRINDA APOYO ECONÓMICO PARA LA PARTICIPACIÓN MAR 30-ABR-30/2023
SE BRINDA APOYO ECONÓMICO PARA LA PARTICIPACIÓN DE LA V VERSIÓN BALONCESTO EN SILLA DE RUEDAS EN TULUÁ EL 2 DE ABR/2023
SE BRINDA APOYO ECONÓMICO PARA LA PARTICIPACIÓN ENTRENAMIENTOS EN LA LIGA VALLECAUCANA DE BALONCESTO EN SILLA DE RUEDAS EN YUMBO DEL 3 MAYO AL 3 JUNIO 
SE BRINDA APOYO ECONÓMICO PARA LA PARTICIPACIÓN CONVOCATORIA LIGA DE BALONCESTO EN SILLA DE RUEDAS EN TULUÁ EL 28 DE MAYO/2023
SE BRINDA APOYO ECONÓMICO PARA LA PARTICIPACIÓN DE LOS ENTRENAMIENTOS A LA LIGA VALLECAUCANA DE BALONCESTO EN SILLA DE RUEDAS 3 JUN AL 3 JUL EN YUMBO
SE BRINDA APOYO ECONÓMICO PARA LA PARTICIPACIÓN DEL IX VERSIÓN DE LA LIGA VALLECAUCANA DE BALONCESTO EN SILLA DE RUEDAS EL 25 JUN/2023 EN CALI
SE BRINDA APOYO ECONÓMICO PARA EL TRANSPORTE ENTRENAMIENTOS BALONCESTO EN SILLA DE RUEDAS 4 JUL AL 03 AGO./2023 YUMBO
SE BRINDA APOYO ECONÓMICO PARA LA CONVOCATORIA EN LA IX VERSIÓN DE LA LIGA DPTAL DE BALONCESTO EN SILLA DE RUEDAS EN YUMBO
SE BRINDA APOYO ECONÓMICO PARA LA PARTICIPACIÓN DE LA IX VERSIÓN DE LA LIGA DPTAL DE BALONCESTO EN SILLA DE RUEDAS EN TULUÁ EL 20 AGO.
SE BRINDA APOYO ECONÓMICO PARA LA CONVOCATORIA ENTRENAMIENTOS EN LA LIGA VALLECAUCANA DE BALONCESTO EN SILLA DE RUEDAS EN YUMBO DEL 9 DE AGO. AL 3 DE SEP./2023
SE BRINDA APOYO ECONÓMICO PARA LA PARTICIPACIÓN DEL IX VERSIÓN DE LA LIGA DE BALONCESTO EN SILLA DE RUEDAS EN TULUÁ EL 3 DE SEP./2023
SE BRINDA APOYO ECONÓMICO PARA LOS ENTRENAMIENTOS A LA LIGA DPTAL DE BALONCESTO EN SILLA DE RUEDAS EN YUMBO DEL 9 SEP. AL 9 OCT/2023
SE BRINDA APOYO ECONÓMICO PARA LA PARTICIPACIÓN DEL IX VERSIÓN DE LA LIGA DPTAL DE BALONCESTO EN SILLA DE RUEDAS EN CERRITO EL 30 DE SEPT/2023
SE BRINDA APOYO ECONÓMICO PARA LA PARTICIPACIÓN DEL ENTRENAMIENTO A LA LIGA VALLECAUCANA DE BALONCESTO EN SILLA DE RUEDAS EN YUMBO 10 OCT AL 10 DE NOV
SE BRINDA APOYO ECONÓMICO PARA LA PARTICIPACIÓN DE LA IX COPA DPTAL DE BALONCESTO EN SILLA DE RUEDAS EN TULUÁ EL 5 DE NOV/2023</t>
    </r>
  </si>
  <si>
    <r>
      <rPr>
        <b/>
        <sz val="10"/>
        <rFont val="Arial"/>
        <family val="2"/>
      </rPr>
      <t xml:space="preserve">Disciplina Deportiva FUTBOL: 
</t>
    </r>
    <r>
      <rPr>
        <sz val="10"/>
        <rFont val="Arial"/>
        <family val="2"/>
      </rPr>
      <t>SE BRINDA APOYO ECONÓMICO PARA LA PARTICIPACIÓN EN EL FOGUEO DPTAL FUTBOL MASCULINO EN LA UNIÓN EL 19 DE MAYO
SE BRINDA APOYO PARA LA PARTICIPACIÓN EN EL FOGUEO DPTAL FUTBOL MASCULINO EN LA UNIÓN EL 19 DE MAYO
SE BRINDA APOYO PARA LA PARTICIPACIÓN EN EL CUADRANGULAR PREPARATORIO SELECCIÓN YUMBO FUTBOL SALÓN EN PALESTINA CALDAS EL 2 Y 3 JUN/2023
SE BRINDA APOYO PARA LA PARTICIPACIÓN EN EL TORNEO LAS AMÉRICAS DE FUTBOL MASCULINO EN CALI DEL 3 AL 13 DE NOV</t>
    </r>
  </si>
  <si>
    <r>
      <t xml:space="preserve">Disciplina Deportiva HAPKIDO:
</t>
    </r>
    <r>
      <rPr>
        <sz val="10"/>
        <rFont val="Arial"/>
        <family val="2"/>
      </rPr>
      <t xml:space="preserve">SE BRINDA APOYO ECONÓMICO PARA LA PARTICIPACIÓN DEL GRAN OPEN CHAMPIONHIP 2023 DE HAPKIDO EN PEREIRA EL 20 AGO./2023
SE BRINDA APOYO ECONÓMICO PARA LA PARTICIPACIÓN DEL CAMPEONATO DPTAL JUNIOR Y JUVENIL DE HAPKIDO EN YUMBO EL 26 DE NOV.
</t>
    </r>
    <r>
      <rPr>
        <b/>
        <sz val="10"/>
        <rFont val="Arial"/>
        <family val="2"/>
      </rPr>
      <t xml:space="preserve">
</t>
    </r>
  </si>
  <si>
    <r>
      <rPr>
        <b/>
        <sz val="10"/>
        <rFont val="Arial"/>
        <family val="2"/>
      </rPr>
      <t>Disciplina Deportiva JUDO:</t>
    </r>
    <r>
      <rPr>
        <sz val="10"/>
        <rFont val="Arial"/>
        <family val="2"/>
      </rPr>
      <t xml:space="preserve">
SE BRINDA APOYO ECONÓMICO PARA LA PARTICIPACIÓN DEL ABIERTO PANAMERICANO DE JUDO GUAYAQUIL ECUADOR DEL 29 AL 02 DE JULIO/2023</t>
    </r>
  </si>
  <si>
    <r>
      <rPr>
        <b/>
        <sz val="10"/>
        <rFont val="Arial"/>
        <family val="2"/>
      </rPr>
      <t>Disciplina Deportiva FUTBOL SALON:</t>
    </r>
    <r>
      <rPr>
        <sz val="10"/>
        <rFont val="Arial"/>
        <family val="2"/>
      </rPr>
      <t xml:space="preserve">
SE BRINDA APOYO ECONÓMICO PARA LA PARTICIPACIÓN EN EL AMISTOSOS FUTBOL DE SALÓN MASCULINO EN BUENAVENTURA EL 01 DE ABR/2023
SE BRINDA APOYO ECONÓMICO PARA LA PARTICIPACIÓN DEL PARTIDO PREPARACIÓN SELECCIÓN YUMBO DE FUTBOL DE SALÓN EN PASTO DEL 1 AL 3 SEPT
SE BRINDA APOYO ECONÓMICO PARA LA PARTICIPACIÓN DEL TORNEO DPTAL DE FUTBOL DE SALÓN FEMENINO EN YUMBO EL 01 DE OCT/2023
SE BRINDA APOYO ECONÓMICO PARA LA PARTICIPACIÓN DEL FOGUEO PREPARATORIO SELECCIÓN SALÓN MASCULINO EN PALESTINA CALDAS EL 22 DE OCT/2023</t>
    </r>
  </si>
  <si>
    <r>
      <rPr>
        <b/>
        <sz val="10"/>
        <rFont val="Arial"/>
        <family val="2"/>
      </rPr>
      <t>Disciplina Deportiva FUTBOL SALA ADAPTADO:</t>
    </r>
    <r>
      <rPr>
        <sz val="10"/>
        <rFont val="Arial"/>
        <family val="2"/>
      </rPr>
      <t xml:space="preserve">
SE BRINDA APOYO ECONÓMICO PARA LA PARTICIPACIÓN TORNEO FUTBOL SALA ADAPTADO 01 MAR A AGO./2023 EN CALI.
SE BRINDA APOYO ECONÓMICO PARA LA PARTICIPACIÓN DE LA SELECCIÓN YUMBO DE FUTBOL SALA AUDITIVO E INTELECTUAL EN YUMBO</t>
    </r>
  </si>
  <si>
    <r>
      <rPr>
        <b/>
        <sz val="10"/>
        <rFont val="Arial"/>
        <family val="2"/>
      </rPr>
      <t>Disciplina Deportiva FUTBOL SALA:</t>
    </r>
    <r>
      <rPr>
        <sz val="10"/>
        <rFont val="Arial"/>
        <family val="2"/>
      </rPr>
      <t xml:space="preserve">
SE BRINDA APOYO ECONÓMICO PARA LA PARTICIPACIÓN DEL CUADRANGULAR SUB-15 Y SUB-17 DE FUTBOL SALA EN YUMBO ABR 2 Y 3/2023
SE BRINDA APOYO ECONÓMICO PARA LA PARTICIPACIÓN DEL FOGUEO YUMBO FUTBOL SALA MASCULINO EN POPAYÁN EL 15 ABR
SE BRINDA APOYO ECONÓMICO PARA PARTICIPAR EN EL FOGUEO SELECCIÓN YUMBO DE FUTBOL SALA MASCULINO EN ARMENIA 29 ABR
SE BRINDA APOYO ECONÓMICO PARA PARTICIPAR EN EL CAMPEONATO DPTAL CAT SUB-15 DE FUTBOL SALA EN GUACARÍ EL 1-2 DE JULIO/2023
SE BRINDA APOYO ECONÓMICO PARA PARTICIPAR EN EL AMISTOSO CUADRANGULAR EN PALMIRA DE FUTBOL SALA FEMENINO 29 Y 30 JUL/2023
SE BRINDA APOYO ECONÓMICO PARA PARTICIPAR EN EL FOGUEO INTERDEPARTAMENTAL SELECCIÓN YUMBO MASCULINO DE FUTBOL SALA EN DOSQUEBRADAS RISARALDA EL 12 AGO./2023
SE BRINDA APOYO ECONÓMICO PARA PARTICIPAR EN EL CAMPEONATO INTERMUNICIPAL DE FUTBOL SALA MASCULINO EN VIJES DEL 7 AL 10 DE OCT/2023
SE BRINDA APOYO ECONÓMICO PARA PARTICIPAR DE LA COPA DPTAL DE FUTBOL SALA FEMENINO EN CALI DEL 6 AL 8 DE OCT/2023
SE BRINDA APOYO ECONÓMICO PARA PARTICIPAR EN EL ENCUENTRO AMISTOSO FUTBOL SALA FEMENINO CONTRA EL CLUB RISARALDA EL 18 NOV/2023 EN PEREIRA
SE BRINDA APOYO ECONÓMICO PARA PARTICIPAR EN EL TORNEO GRAND PRIX FUTBOL SALA EN CERRITO DIC-9-10 
SE BRINDA APOYO ECONÓMICO PARA PARTICIPAR EN EL TORNEO DECEMBRINO PREPARATORIO JUEGOS 2024 DE FUTBOL SALA EN YUMBO EL 22 Y 23 DE DIC/2023</t>
    </r>
  </si>
  <si>
    <r>
      <rPr>
        <b/>
        <sz val="10"/>
        <rFont val="Arial"/>
        <family val="2"/>
      </rPr>
      <t>Disciplina Deportiva  KARATE-DO:</t>
    </r>
    <r>
      <rPr>
        <sz val="10"/>
        <rFont val="Arial"/>
        <family val="2"/>
      </rPr>
      <t xml:space="preserve">
SE BRINDA APOYO ECONÓMICO PARA LA PARTICIPACIÓN DEL XXI CAMPEONATO SUDAMERICANO UNDER-21, JUVENIL Y CADETES DE KARATE-DO EN BRASIL DEL 24 AL 30 ABR.
SE BRINDA APOYO ECONÓMICO PARA LA PARTICIPACIÓN DEL II CAMPEONATO NAL INTERLIGAS E INTERCLUBES DE KARATE-DO EN MOSQUERA CUNDINAMARCA 12 AL 18 JUNIO
SE BRINDA APOYO ECONÓMICO PARA LA PARTICIPACIÓN EN EL XXXII CAMPEONATO PANAMERICANO DE KARATE-DO EN SANTIAGO DE CHILE DEL 20 AL 27 DE AGO./2023</t>
    </r>
  </si>
  <si>
    <r>
      <rPr>
        <b/>
        <sz val="10"/>
        <rFont val="Arial"/>
        <family val="2"/>
      </rPr>
      <t>Disciplina Deportiva LEVANTAMIENTO DE PESAS:</t>
    </r>
    <r>
      <rPr>
        <sz val="10"/>
        <rFont val="Arial"/>
        <family val="2"/>
      </rPr>
      <t xml:space="preserve">
SE BRINDA APOYO ECONÓMICO PARA LA PARTICIPACIÓN EN EL INTERCAMBIO NAL DE PESAS EN CARTAGO 4-9 ABR
SE BRINDA APOYO ECONÓMICO PARA LA PARTICIPACIÓN EN EL INTERCAMBIO NAL DE PESAS EN TULUÁ 4-9 ABR
SE BRINDA APOYO ECONÓMICO PARA LA PARTICIPACIÓN EN EL CAMPEONATO DPTAL SUB-15 DE LEVANTAMIENTO DE PESAS EN TULUÁ EL 15 DE ABRIL/2023
SE BRINDA APOYO ECONÓMICO PARA LA PARTICIPACIÓN EN EL CAMPEONATO FESTIVAL DE LEVANTAMIENTO DE PESAS CAT SUB-13-15 EN PALMIRA JUN 23 Y 24
SE BRINDA APOYO ECONÓMICO PARA LA PARTICIPACIÓN EN EL CAMPEONATO NAL CAT SUB-13-15-17 DE LEVANTAMIENTO DE PESAS EN CALI JUL 4-9/2023
SE BRINDA APOYO ECONÓMICO PARA LA PARTICIPACIÓN EN EL TORNEO NAL CLASIFICATORIO DE LEVANTAMIENTO DE PESAS EN CALI DEL 4 AL 9 JUL/2023
SE BRINDA APOYO ECONÓMICO PARA LA PARTICIPACIÓN EN EL TORNEO CUYABRA DE LEVANTAMIENTO DE PESAS EN QUINDÍO DEL 16 AL 21 DE AGO./2023
SE BRINDA APOYO ECONÓMICO PARA LA PARTICIPACIÓN EN EL CAMPEONATO DPTAL ESTRELLAS DEL VALLE 2023 EN ROLDANILLO 28,29 Y 30 SEPT/2023
SE BRINDA APOYO ECONÓMICO PARA LA PARTICIPACIÓN EN EL FESTIVAL NAL DE PESAS EN PALMIRA EL 2 Y 3 DIC</t>
    </r>
  </si>
  <si>
    <r>
      <rPr>
        <b/>
        <sz val="10"/>
        <rFont val="Arial"/>
        <family val="2"/>
      </rPr>
      <t>Disciplina Deportiva LUCHA OLIMPICA:</t>
    </r>
    <r>
      <rPr>
        <sz val="10"/>
        <rFont val="Arial"/>
        <family val="2"/>
      </rPr>
      <t xml:space="preserve">
SE BRINDA APOYO ECONÓMICO PARA LA PARTICIPACIÓN DEL CAMPEONATO DPTAL CADETE DE LUCHA OLÍMPICA EN BUGA EL 10 ABR/2023
SE BRINDA APOYO ECONÓMICO PARA LA PARTICIPACIÓN DEL CAMPEONATO NAL CADETE DE LUCHA EN RIONEGRO ANTIOQUIA ABRIL 19 AL 21/2023
SE BRINDA APOYO ECONÓMICO PARA LA PARTICIPACIÓN DEL ENTRENAMIENTO INFANTIL Y CADETE DE LUCHA EN YUMBO JUN-18 AL 23/2023
SE BRINDA APOYO ECONÓMICO PARA LA PARTICIPACIÓN DEL CAMPEONATO DPTAL INFANTIL Y MAYORES DE LUCHA OLÍMPICA EN CALI SEP 1 Y 2  </t>
    </r>
  </si>
  <si>
    <r>
      <rPr>
        <b/>
        <sz val="10"/>
        <rFont val="Arial"/>
        <family val="2"/>
      </rPr>
      <t xml:space="preserve">Disciplina Deportiva  PARA-NATACION:
</t>
    </r>
    <r>
      <rPr>
        <sz val="10"/>
        <rFont val="Arial"/>
        <family val="2"/>
      </rPr>
      <t xml:space="preserve">
SE BRINDA APOYO ECONÓMICO PARA LA PARTICIPACIÓN DEL FESTIVAL DE PARA NATACIÓN EN TULUÁ EL 12 AGO/2023
SE BRINDA APOYO ECONÓMICO PARA LA PARTICIPACIÓN DEL 3ER FESTIVAL DPTAL DE PARA NATACIÓN EN PALMIRA EL 2 DE SEP/2023 </t>
    </r>
  </si>
  <si>
    <r>
      <rPr>
        <b/>
        <sz val="10"/>
        <rFont val="Arial"/>
        <family val="2"/>
      </rPr>
      <t>Disciplina Deportiva PARA  ATLETISMO:</t>
    </r>
    <r>
      <rPr>
        <sz val="10"/>
        <rFont val="Arial"/>
        <family val="2"/>
      </rPr>
      <t xml:space="preserve">
SE BRINDA APOYO ECONÓMICO PARA PAGO DE ANUALIDAD AL CLUB DE PARA - ATLETISMO A LA LIGA VALLECAUCANA 14 ABRIL/2023
SE BRINDA APOYO ECONÓMICO PARA LA PARTICIPACIÓN DEL3ER CLASIFICATORIO A LOS IV JUEGOS PARA -NACIONALES DEL EJE CAFETERO 2023
SE BRINDA APOYO ECONÓMICO PARA LA PARTICIPACIÓN DEL CHEQUEO DPTAL ATLETISMO EN SANTANDER DE QUILICHAO EL 20 DE MAYO
SE BRINDA APOYO ECONÓMICO PARA LA PARTICIPACIÓN DE LA COPA DPTAL DE PARA - ATLETISMO EN CALI DEL 23 AL 25 AGO/2023
SE BRINDA APOYO ECONÓMICO PARA LA PARTICIPACION DEL CAMPEONATO REGIONAL E INTERNACIONAL NURIS ALFARO U-14, U-16, Y U-18 DE ATLETISMO EN BARRANQUILLA DEL 1 AL 3 DE SEP.
SE BRINDA APOYO ECONÓMICO PARA LA PARTICIPACIÓN DEL CAMPEONATO NAL JUVENIL Y DE MENORES DE PARA- ATLETISMO EN CALI DEL 14 AL 17 DE SEPT/2023 </t>
    </r>
  </si>
  <si>
    <r>
      <rPr>
        <b/>
        <sz val="10"/>
        <rFont val="Arial"/>
        <family val="2"/>
      </rPr>
      <t>Disciplina Deportiva PATINAJE:</t>
    </r>
    <r>
      <rPr>
        <sz val="10"/>
        <rFont val="Arial"/>
        <family val="2"/>
      </rPr>
      <t xml:space="preserve">
SE BRINDA APOYO ECONÓMICO PARA LA PARTICIPACIÓN DEL 1RA VALIDA DE LA COPA X DPTAL DE ASCENSO 2023-2024 EN CALI 24 SEPT
SE BRINDA APOYO ECONÓMICO PARA LA PARTICIPACIÓN DEL FESTIVAL DPTAL DE PATINAJE EN SEVILLA EL 22 DE OCT/2023 </t>
    </r>
  </si>
  <si>
    <r>
      <rPr>
        <b/>
        <sz val="10"/>
        <rFont val="Arial"/>
        <family val="2"/>
      </rPr>
      <t>Disciplina Deportiva CICLISMO:</t>
    </r>
    <r>
      <rPr>
        <sz val="10"/>
        <rFont val="Arial"/>
        <family val="2"/>
      </rPr>
      <t xml:space="preserve">
SE BRINDA APOYO ECONÓMICO PARA LA PARTICIPACIÓN DEL 2DO CIRCUITO CICLÍSTICO EN ROLDANILLO EL 4 DE JUNIO
SE BRINDA APOYO ECONÓMICO PARA LA PARTICIPACIÓN DEL CIRCUITO CICLÍSTICO EN TULUÁ EL 11 JUNIO
SE BRINDA APOYO ECONÓMICO PARA LA PARTICIPACIÓN DE LA MICRO VUELTA AL VALLE DEL CAUCA DE CICLISMO DE RUTA EN ROLDANILLO DEL 27 AL 30 JUL/2023 </t>
    </r>
  </si>
  <si>
    <r>
      <rPr>
        <b/>
        <sz val="10"/>
        <rFont val="Arial"/>
        <family val="2"/>
      </rPr>
      <t>Disciplina Deportiva CICLOMONTAÑISMO:</t>
    </r>
    <r>
      <rPr>
        <sz val="10"/>
        <rFont val="Arial"/>
        <family val="2"/>
      </rPr>
      <t xml:space="preserve">
SE BRINDA APOYO ECONÓMICO PARA LA PARTICIPACIÓN EN LA 3RA VALIDA COPA VALLE DE CICLO MONTAÑISMO EN BUGA EL 16 ABR/2023
SE BRINDA APOYO ECONÓMICO PARA LA PARTICIPACIÓN EN LA IV COPA VALLE DE CICLO MONTAÑISMO EN CALI EL 04 JUNIO/2023
SE BRINDA APOYO ECONÓMICO PARA LA PARTICIPACIÓN EN LA V VALIDA COPA VALLE WILLBAKE DE CICLO MONTAÑISMO EN SEVILLA EL 16 JULIO/2023
SE BRINDA APOYO ECONÓMICO PARA LA PARTICIPACIÓN DE LA VI COPA VALLE DE CICLO MONTAÑISMO EN PALMIRA 27 DE AGO.
SE BRINDA APOYO ECONÓMICO PARA LA PARTICIPACIÓN DEL CAMPEONATO DPTAL DE CICLO MONTAÑISMO 2023 XCO CROSS OLÍMPICO EN JAMUNDÍ DEL 9 AL 10 SEPT/2023
SE BRINDA APOYO ECONÓMICO PARA LA PARTICIPACIÓN EN LA 7MA VALIDA COPA TULUÁ DE CICLO MONTAÑISMO EL 22 DE OCT 
SE BRINDA APOYO ECONÓMICO PARA LA PARTICIPACIÓN EN LA 8VA VALIDA COPA VALLE CICLO MONTAÑISMO EN CALARCÁ QUINDÍO EL 26 DE NOV/2023</t>
    </r>
  </si>
  <si>
    <r>
      <t xml:space="preserve">Disciplina Deportiva BAILE DEPORTIVO:
</t>
    </r>
    <r>
      <rPr>
        <sz val="10"/>
        <rFont val="Arial"/>
        <family val="2"/>
      </rPr>
      <t>SE BRINDA APOYO ECONÓMICO PARA PAGO DE AFILIACIÓN A LA LIGA VALLECAUCANA DE BAILE DPTIVO EN CALI 18 ABR/2023
SE BRINDA APOYO ECONÓMICO PARA LA PARTICIPACIÓN EN LA 1RA PARADA DPTAL DE BAILE DPTIVO EL 24 DE SEP. EN YUMBO
SE BRINDA APOYO ECONÓMICO PARA LA PARTICIPACIÓN EN LA 2DA PARADA DPTAL DE BAILE DPTIVO EN GINEBRA EL 22 DE OCT</t>
    </r>
  </si>
  <si>
    <r>
      <t xml:space="preserve">Disciplina Deportiva AJEDRES: 
</t>
    </r>
    <r>
      <rPr>
        <sz val="10"/>
        <rFont val="Arial"/>
        <family val="2"/>
      </rPr>
      <t>SE BRINDA APOYO TORNEO NAL DE AJEDREZ SUB -10 Y 16 EL 28 DE ABRIL AL 01 DE MAYO EN ARMENIA 
SE BRINDA APOYO ECONÓMICO PARA LA PARTICIPACIÓN EN EL CAMPEONATO NAL DE AJEDREZ FEMENINO EN MEDELLÍN DEL 3 AL 07 DE AGO./2023
SE BRINDA APOYO ECONÓMICO PARA LA PARTICIPACIÓN EN EL CAMPEONATO NAL ESCOLAR DE AJEDREZ CLÁSICO Y BLITZ SUB-8 /18 MASCULINO EN PALMIRA DEL 10 AL 13 DE NOV</t>
    </r>
  </si>
  <si>
    <r>
      <t xml:space="preserve">Disciplina Deportiva Esgrima: 
</t>
    </r>
    <r>
      <rPr>
        <sz val="10"/>
        <rFont val="Arial"/>
        <family val="2"/>
      </rPr>
      <t>SE BRINDA APOYO ECONÓMICO EN EL SUDAMERICANO U-11, U-13 Y CIRCUITO MUNDIAL DE ESGRIMA EN PARAGUAY DEL 9 AL 19 MAYO/2023
SE BRINDA APOYO ECONÓMICO PARA LA PARTICIPACIÓN DE LA V COPA NAL INTERLIGAS E INTER CLUBES PRECADETE, CADETE, JUVENIL Y MAYORES INDIVIDUAL Y POR EQUIPOS DE ESGRIMA 26 AL 28 MAYO/2023
SE BRINDA APOYO ECONÓMICO PARA LA PARTICIPACIÓN DE LA COPA NAL ABIERTA INTERLIGAS E INTERCLUBES DE ESGRIMA CAT M9,11 Y 13 EN BOGOTA JUN-17-18
SE BRINDA APOYO ECONÓMICO PARA LA PARTICIPACIÓN DEL CAMPEONATO NAL CADETE Y JUVENIL 2023 EN CHIA CUNDINAMARCA AGO 03 AL 07/2023
SE BRINDA APOYO ECONÓMICO PARA LA PARTICIPACIÓN DEL 1RA COPA NAL INTER CLUBES CAT M-9,11,13 Y COPA NAL DE CADETES MAYORES EN RIONEGRO EL 30 SEP A OCT-01
SE BRINDA APOYO ECONÓMICO PARA LA PARTICIPACIÓN DE LA II COPA NAL M-19 Y M-13 EN BOGOTÁ DIC 7 AL 10/2023.</t>
    </r>
  </si>
  <si>
    <r>
      <t xml:space="preserve">Disciplina Deportiva Tiro Con Arco:
</t>
    </r>
    <r>
      <rPr>
        <sz val="10"/>
        <rFont val="Arial"/>
        <family val="2"/>
      </rPr>
      <t>SE BRINDA APOYO ECONÓMICO PARA LA PARTICIPACIÓN DE LA 2DA COPA NAL CAT MENORES DE TIRO CON ARCO EN PEREIRA EL 2 DE SEPT
SE BRINDA APOYO ECONÓMICO PARA LA PARTICIPACIÓN EN LA COPA INVITACIONAL EN YUMBO DE TIRO CON ARCO DIC-28</t>
    </r>
  </si>
  <si>
    <r>
      <t xml:space="preserve">Disciplina Deportiva Balonmano:
</t>
    </r>
    <r>
      <rPr>
        <sz val="10"/>
        <rFont val="Arial"/>
        <family val="2"/>
      </rPr>
      <t xml:space="preserve">SE BRINDA APOYO ECONÓMICO PARA LA PARTICIPACIÓN DEL TORNEO DE BALONMANO LAS LUCES 2023 EN YUMBO DEL 9 AL 11 DE DIC/2023.
</t>
    </r>
  </si>
  <si>
    <r>
      <t xml:space="preserve">Disciplina Deportiva Natacion:
</t>
    </r>
    <r>
      <rPr>
        <sz val="10"/>
        <rFont val="Arial"/>
        <family val="2"/>
      </rPr>
      <t xml:space="preserve">SE BRINDA APOYO ECONÓMICO PARA LA PARTICIPACIÓN DEL TORNEO INTERCLUBES DELFINES DE ORO DE NATACIÓN EN CALI DEL 17 AL 21 AGO/2023
APOYO NATACIÓN PARA ACCESO A INSTALACIONES DEPORTIVAS </t>
    </r>
  </si>
  <si>
    <r>
      <t xml:space="preserve">Disciplina Deportiva Beisbol: 
</t>
    </r>
    <r>
      <rPr>
        <sz val="10"/>
        <rFont val="Arial"/>
        <family val="2"/>
      </rPr>
      <t>SE BRINDA APOYO ECONÓMICO PARA LA PARTICIPACIÓN DEL TORNEO DPTAL DE BEISBOL MASCULINO INFANTIL SUB-12 Y 14, EL 14 MAYO AL 9 JULIO EN CALI
SE BRINDA APOYO ECONÓMICO PARA LA PARTICIPACIÓN DEL 2DO TORNEO DPTAL DE BEISBOL EN CALI EL15 DE OCT
SE BRINDA APOYO ECONÓMICO PARA LA PARTICIPACIÓN EN EL TORNEO INTERNACIONAL PONY DE BEISBOL EN MEDELLÍN</t>
    </r>
  </si>
  <si>
    <r>
      <t xml:space="preserve">Disciplina Deportiva Voleibol:
</t>
    </r>
    <r>
      <rPr>
        <sz val="10"/>
        <rFont val="Arial"/>
        <family val="2"/>
      </rPr>
      <t xml:space="preserve">SE BRINDA APOYO ECONÓMICO PARA LA PARTICIPACIÓN EN EL INTERCAMBIO DPTIVO CON EL CLUB DE VOLEIBOL EAGLES EN POPAYÁN DEL 2 AL 4 DIC/2023
</t>
    </r>
  </si>
  <si>
    <r>
      <t xml:space="preserve">Disciplina Deportiva TRIATLON:
</t>
    </r>
    <r>
      <rPr>
        <sz val="10"/>
        <rFont val="Arial"/>
        <family val="2"/>
      </rPr>
      <t>SE BRINDA APOYO ECONÓMICO PARA LA PARTICIPACIÓN DEL CAMPEONATO PANAMERICANO DE TRIATLON SPRIT MENORES, JUNIOR SUB-23 EN SANTA MARTA 8,9,10 SEP</t>
    </r>
  </si>
  <si>
    <r>
      <rPr>
        <b/>
        <sz val="10"/>
        <rFont val="Arial"/>
        <family val="2"/>
      </rPr>
      <t>Disciplina Deportiva Tejo:</t>
    </r>
    <r>
      <rPr>
        <sz val="10"/>
        <rFont val="Arial"/>
        <family val="2"/>
      </rPr>
      <t xml:space="preserve">
SE BRINDA APOYO ECONÓMICO PARA LA PARTICIPACIÓN II FASE CLASIFICATORIA SELECCIÓN VALLE DE TEJO CAT JUV MASCULINO Y SU 25 FEMENINO Y MASCULINO EN BUGALAGRANDE EL 13 MAYO
SE BRINDA APOYO ECONÓMICO PARA LA PARTICIPACIÓN DEL CAMPEONATO NAL ABIERTO AMIGO DE BAMBU DE TEJO EN BUGALAGRANDE AGO 19 AL 21</t>
    </r>
  </si>
  <si>
    <r>
      <rPr>
        <b/>
        <sz val="10"/>
        <rFont val="Arial"/>
        <family val="2"/>
      </rPr>
      <t>Disciplina Deportiva Tenis De Mesa:</t>
    </r>
    <r>
      <rPr>
        <sz val="10"/>
        <rFont val="Arial"/>
        <family val="2"/>
      </rPr>
      <t xml:space="preserve">
SE BRINDA APOYO ECONÓMICO PARA LA PARTICIPACIÓN DEL CAMPEONATO NAL TOP COLOMBIA MASCULINO Y FEMENINO DE TENIS DE MESA EN CALI 25 AL 30 JUL
SE BRINDA APOYO ECONÓMICO PARA LA PARTICIPACIÓN DEL II OPEN NAL DE TENIS DE MESA EN CHIA CUNDINAMARCA DEL 31 DE AGO AL DE SEP</t>
    </r>
  </si>
  <si>
    <r>
      <rPr>
        <b/>
        <sz val="10"/>
        <rFont val="Arial"/>
        <family val="2"/>
      </rPr>
      <t>Disciplina Deportiva Gimnasia:</t>
    </r>
    <r>
      <rPr>
        <sz val="10"/>
        <rFont val="Arial"/>
        <family val="2"/>
      </rPr>
      <t xml:space="preserve">
SE BRINDA APOYO ECONÓMICO PARA LA PARTICIPACIÓN DE LA VI COPA INTERNACIONAL GYMNASTICS CUP 2023 EN MEDELLÍN 20 AL 23 JUL/2023.
SE BRINDA APOYO ECONÓMICO PARA LA PARTICIPACIÓN DE LA COPA NAVIDAD YUMBO PARA TODOS DE GIMNASIA EN YUMBO EL 17 DE DIC/2023</t>
    </r>
  </si>
  <si>
    <r>
      <rPr>
        <b/>
        <sz val="10"/>
        <rFont val="Arial"/>
        <family val="2"/>
      </rPr>
      <t>Disciplina Deportiva BMX:</t>
    </r>
    <r>
      <rPr>
        <sz val="10"/>
        <rFont val="Arial"/>
        <family val="2"/>
      </rPr>
      <t xml:space="preserve">
III VALIDA DEPARTAMENTAL TORNEO VALLE DE CICLISMO BMX 11 JUNIO EN PIENDAMO CAUCA 
APOYO X-XI VALIDA NAL DE CICLISMO BMX GX SHIMANO EN BOGOTÁ 25-26-27 AGO/2023</t>
    </r>
  </si>
  <si>
    <r>
      <t xml:space="preserve">Disciplina Deportiva Triatlon:
</t>
    </r>
    <r>
      <rPr>
        <sz val="10"/>
        <rFont val="Arial"/>
        <family val="2"/>
      </rPr>
      <t>SE BRINDA APOYO ECONÓMICO PARA LA PARTICIPACIÓN EN EL CAMPEONATO CONTINENTAL ACUATLON EN PUERTO CABELLO VENEZUELA DEL 4 AL 6 MAYO/2023
SE BRINDA APOYO ECONÓMICO PARA LA PARTICIPACIÓN EN EL MUNDIAL DE TRIATLON DEVELOPMENTREGIONAL CUP EN PANAMA CITY 21 AL 23 DE JULIO/2023</t>
    </r>
  </si>
  <si>
    <r>
      <rPr>
        <b/>
        <sz val="10"/>
        <rFont val="Arial"/>
        <family val="2"/>
      </rPr>
      <t>Disciplina Deportiva Taekwon-do</t>
    </r>
    <r>
      <rPr>
        <sz val="10"/>
        <rFont val="Arial"/>
        <family val="2"/>
      </rPr>
      <t xml:space="preserve">
SE BRINDA APOYO ECONÓMICO PARA LA PARTICIPACIÓN EN EL XXIII CAMPEONATO DPTAL DE TAEKWON-DO EN YUMBO 27 Y 28 DE MAYO
SE BRINDA APOYO ECONÓMICO PARA LA PARTICIPACIÓN DE LOS ENTRENAMIENTOS A LA LIGA DE TAEKWON-DO COLISEO DEL PUEBLO EN CALI 
SE BRINDA APOYO ECONÓMICO PARA LA PARTICIPACIÓN DEL XXXVII CAMPEONATO REGIONAL DE TAEKWON-DO EN YUMBO 16 Y 17 DE SEP/2023
SE BRINDA APOYO ECONÓMICO PARA LA PARTICIPACIÓN EN EL XXXVIII CAMPEONATO REGIONAL DE TAEKWON-DO EN YUMBO 16 Y 17 DE SEP/2023</t>
    </r>
  </si>
  <si>
    <r>
      <rPr>
        <b/>
        <sz val="10"/>
        <rFont val="Arial"/>
        <family val="2"/>
      </rPr>
      <t>Disciplina Deportiva FUTBOL 7 PC:</t>
    </r>
    <r>
      <rPr>
        <sz val="10"/>
        <rFont val="Arial"/>
        <family val="2"/>
      </rPr>
      <t xml:space="preserve">
SE BRINDA APOYO ECONÓMICO PARA LA PARTICIPACIÓN EN EL INTERCAMBIO SELECCIÓN YUMBO DE FUTBOL 7PC EN CALI ABR-22-23 
SE BRINDA APOYO ECONÓMICO PARA LA PARTICIPACIÓN EN EL CLASIFICATORIO JUEGO PARA - NACIONALES 2023 FUTBOL 7 PC EN BOGOTÁ MAYO 20 AL 25
SE BRINDA APOYO ECONÓMICO PARA LA PARTICIPACIÓN EN EL PARA DPTAL DE FUTBOL 7 PC EN BUENAVENTURA 28 AL 31 JULIO
</t>
    </r>
  </si>
  <si>
    <t>APOYO Y ESTIMULO A DEPORTISTA GARCIA REINOSO VALENTINA  DE ALTO RENDIMIENTO (RESONANCIA MAGNETICA)</t>
  </si>
  <si>
    <t>El desarrollo de las 46 disciplinas deportivas tiene como objetivo brindar apoyo técnico de (entrenadores y monitores), Apoyo logístico en
la realización de eventos, salidas deportivas e implementación deportiva, con el fin de generar condiciones adecuadas en busca
de obtener mejores resultados en cada una de estas disciplinas, además es importante resaltar que con el fortalecimiento de
estas disciplinas se preparan nuestros deportistas para la participación en los juegos departamentales.
El mes de Febrero se logra la atención de:
Deportes Individuales: 558 Deportistas.
Deportes de Conjunto: 100 Deportistas.
Deporte Adaptado: 105 Deportistas 
Logrando una atención de 763 Deportistas Atendidos.
El mes de Marzo se logra la atención de:
Deportes Individuales: 769 Deportistas.
Deportes de Conjunto: 139 Deportistas.
Deporte Adaptado: 163 Deportistas 
Logrando una atención de 1.071 Deportistas Atendidos. 
El mes de Abril se logra la atención de:
Deportes Individuales: 811 Deportistas.
Deportes de Conjunto: 240 Deportistas.
Deporte Adaptado: 131 Deportistas 
Logrando una atención de 1.182 Deportistas Atendidos. 
El mes de Mayo se logra la atención de:
Deportes Individuales: 824 Deportistas.
Deportes de Conjunto: 293 Deportistas.
Deporte Adaptado: 155 Deportistas 
Logrando una atención de 1.272 Deportistas Atendidos. 
El mes de JUNIO se logra la atención de:
Deportes Individuales: 916 Deportistas.
Deportes de Conjunto: 389 Deportistas.
Deporte Adaptado: 167 Deportistas 
Logrando una atención de 1.472 Deportistas Atendidos. 
El mes de JULIO se logra la atención de:
Deportes Individuales: 863 Deportistas.
Deportes de Conjunto: 384 Deportistas.
Deporte Adaptado: 183 Deportistas 
Logrando una atención de 1.430 Deportistas Atendidos. 
El mes de AGOSTO se logra la atención de:
Deportes Individuales: 975 Deportistas.
Deportes de Conjunto: 384 Deportistas.
Deporte Adaptado: 182 Deportistas 
Logrando una atención de 1.541 Deportistas Atendidos.                                                                                                                                                                                                                                                                                                                                                                                                                                                                                                                                                                                                                                                                                                                     
El mes de SEPTIEMBRE se logra la atención de:
Deportes Individuales: 975 Deportistas.
Deportes de Conjunto: 436 Deportistas.
Deporte Adaptado: 232 Deportistas 
Logrando una atención de 1.444 Deportistas Atendidos.
El mes de OCTUBRE se logra la atención de:
Deportes Individuales: 975 Deportistas.
Deportes de Conjunto: 436 Deportistas.
Deporte Adaptado: 232 Deportistas 
Logrando una atención de 1.444 Deportistas Atendidos.  
El mes de NOVIEMBRE se logra la atención de:
Deportes Individuales:  1.145 Deportistas.
Deportes de Conjunto: 423 Deportistas.
Deporte Adaptado: 182 Deportistas 
Logrando una atención de 1.750 Deportistas Atendidos.  
El mes de DICIEMBRE se logra la atención de:
Deportes Individuales:  1.145 Deportistas.
Deportes de Conjunto: 436 Deportistas.
Deporte Adaptado: 232 Deportistas 
Logrando una atención de 1.813 Deportistas Atendidos.</t>
  </si>
  <si>
    <r>
      <t xml:space="preserve">Se realiza jornadas de planeación de las actividades a realizarse en articulación el equipo gestor, para impactar positivamente las instituciones educativas del municipio de yumbo, los entes territoriales y demás solicitudes de la comunidad para la vigencia 2023.
Actividades Realizadas:
Corte Marzo - Total Atendidos 672 Personas.
Semana Deportiva Colegio Gaia realizada del 22 al 24 de marzo Total atendidos 360 Estudiantes.
Fundación Tobías Emmanuel, actividad realizada a través de la policía infancia el día 18 de marzo, Total atendidos 220 Niños y Niñas.
Dia del síndrome de Down, actividad realizada a través del CASIN, el día 22 de marzo, Total atendidos 60 Personas.
Apoyo al programa de primera infancia, actividad realizada en la Villa Deportiva Jairo Llantén, Total atendidos 32 Personas
Corte Abril - Total Atendidos 1.171 Personas.
I.E Alberto Mendoza Mayor sede Juan B Palomino:  473 Estudiantes 
I.E Ceat General Piero Mariotti: 263 Estudiantes. 
I.E Titan: 422 Estudiantes
Corte Mayo - Total Atendidos 325 Personas.
I.E Antonia Santos 37 Personas - Colegio Metropolitano 14 Personas - Labor Social I.E Antonio Galán 48 Personas - Labor Social I.E Titan 82 Personas - Labor Social I.E Ceat General (Kennedy) 21 Personas - I.E Titan 70 Personas - I.E Ceat General Peiro Mariotti (Sede Kennedy) 34 Personas - Voluntarios 11 Personas - I.E San Francisco Javier Parroquial 8 Personas.
Corte Junio - Total Atendidos 558 Personas 
I.E Antonia Santos 37 - Colegio Metropolitano 14 - I.E Titan 70 - I.E Ceat General Peiro Mariotti (Sede Kennedy) 34 - Voluntarios 11 - I.E San Francisco Javier Parroquial 8 - I.E Ceat General Peiro Mariotti (Sede Kennedy) Salida Pedagógica 84 - I.E Alberto Mendoza Mayor 300
Corte Julio - Total Atendidos 558 Personas 
I.E Antonia Santos 37 - Colegio Metropolitano 14 - I.E Titan 70 - I.E Ceat General Peiro Mariotti (Sede Kennedy) 34 - Voluntarios 11 - I.E San Francisco Javier Parroquial 8 - I.E Ceat General Peiro Mariotti (Sede Kennedy) Salida Pedagógica 84 - I.E Alberto Mendoza Mayor 300
Corte Julio - Total Atendidos 558 Personas 
I.E Antonia Santos 37 - Colegio Metropolitano 14  -  I.E Titan 70 -  I.E Ceat General Peiro Mariotti (Sede Kennedy) 34 - Voluntarios 11 - I.E San Francisco Javier Parroquial 8 - I.E Ceat General Peiro Mariotti (Sede Kennedy) Salida Pedagógica 84 - I.E Alberto Mendoza Mayor 300                                                                                                                                                                                                     Corte Septiembre - Total Atendidos 558 Personas 
I.E Antonia Santos 37 - Colegio Metropolitano 14 - I.E Titan 70 - I.E Ceat General Peiro Mariotti (Sede Kennedy) 34 - Voluntarios 11 - I.E San Francisco Javier Parroquial 8 - I.E Ceat General Peiro Mariotti (Sede Kennedy) Salida Pedagógica 84 - I.E Alberto Mendoza Mayor 300
Corte Agosto - Total Atendidos 558 Personas 
I.E Antonia Santos 37 - Colegio Metropolitano 14  -  I.E Titan 70 -  I.E Ceat General Peiro Mariotti (Sede Kennedy) 34 - Voluntarios 11 - I.E San Francisco Javier Parroquial 8 - I.E Ceat General Peiro Mariotti (Sede Kennedy) Salida Pedagógica 84 - I.E Alberto Mendoza Mayor 300                                                                                                                                                                                                     Corte Septiembre - Total Atendidos 558 Personas 
I.E Antonia Santos 37 - Colegio Metropolitano 14 - I.E Titan 70 - I.E Ceat General Peiro Mariotti (Sede Kennedy) 34 - Voluntarios 11 - I.E San Francisco Javier Parroquial 8 - I.E Ceat General Peiro Mariotti (Sede Kennedy) Salida Pedagógica 84 - I.E Alberto Mendoza Mayor 300
Corte Septiembre - Total Atendidos 558 Personas 
I.E Antonia Santos 37 - Colegio Metropolitano 14 - I.E Titan 70 - I.E Ceat General Peiro Mariotti (Sede Kennedy) 34 - Voluntarios 11 - I.E San Francisco Javier Parroquial 8 - I.E Ceat General Peiro Mariotti (Sede Kennedy) Salida Pedagógica 84 - I.E Alberto Mendoza Mayor 300
Corte Octubre - Total Atendidos 558 Personas 
I.E Antonia Santos 37 - Colegio Metropolitano 14  -  I.E Titan 70 -  I.E Ceat General Peiro Mariotti (Sede Kennedy) 34 - Voluntarios 11 - I.E San Francisco Javier Parroquial 8 - I.E Ceat General Peiro Mariotti (Sede Kennedy) Salida Pedagógica 84 - I.E Alberto Mendoza Mayor 300                                                                                                                                                                                                                                                                                                                                                                                                                                                                                                     
Corte Noviembre - Total Atendidos 558 Personas 
I.E Antonia Santos 37 - Colegio Metropolitano 14 - I.E Titan 70 - I.E Ceat General Peiro Mariotti (Sede Kennedy) 34 - Voluntarios 11 - I.E San Francisco Javier Parroquial 8 - I.E Ceat General Peiro Mariotti (Sede Kennedy) Salida Pedagógica 84 - I.E Alberto Mendoza Mayor 300
</t>
    </r>
    <r>
      <rPr>
        <b/>
        <sz val="10"/>
        <rFont val="Arial"/>
        <family val="2"/>
      </rPr>
      <t>Total, Población Atendida: 3.842 Estudiantes.</t>
    </r>
  </si>
  <si>
    <t xml:space="preserve">Se realiza planificación con el fin de brindar acompañamiento a los grupos de adulto mayor que se beneficiaran de este programa en las zonas urbanas y rurales del municipio de yumbo.
GRUPOS: Grupos Las Américas 14 - Años Dorados Del Hospital 48 - Amor Por Siempre 47 - Disfrutando Mis Mejores Años 24 - Memoria De Pio Bajoni 75 – Zacarias 34 - Años Dorados Piles 21 - Yumbillo Bajo 21 - Sendero De Paz 13 - Ilusión De Vivir Santa Inés	16 -La Nieve De Los Años	12 - Primaveral Pueblito Viejo 57 - Grupo Simón Bolívar 22 – Belalcázar 56- Integración Por Yumbo 16 - Nuevo Amanecer La Estancia 19 - Pasando El Tiempo El Pedregal 21 – Madrigal 75 - Esperanza De Vida Del Hospital 58 - Los Geranios 48 - Años Alegres	12 - Luz De Vida 52 - Amanecer Saludable	26 -Parque De La Familia Pm 54 - Activo Teatrino 11 – Sportdin 26 - Aero rumba Las Américas 17 - Poder De Vida 64 - Vida Y Salud  52 - Ceiba-Happy Activas 19 – Municipal 25 - Grudamapey - Filo laguna 32 -Arroyo hondo 19 - Bienestar Y Vida 24 - Renacer Esperanza	18-  Nueva Esperanza La Balastrera 18 - Mi Primera Cana 21 - Guabina Sport 38 - Abuelos Panorama 51 - Soy Como Tú 20 -  centro de hogar (ancianato) 17 - San Marcos Nuevo	20 - San Fernando 11 - Alegría De Renacer(Dapa) 65- Alcaldía Pausa  42 - Las Chachas De Lazos de amor por Colombia 25.
CORTE MARZO Total   848 Personas Atendidas.
CORTE ABRIL    Total 1.025 Personas Atendidas.
CORTE MAYO    Total 1.115 Personas Atendidas. 
CORTE JUNIO   Total 1.245 Personas Atendidas. 
CORTE JULIO   Total 1.298 Personas Atendidas.    MAS ACTIVIADDES COMPLEMENTARIAS TOTAL: 1.667
CORTE AGOSTO   Total 1.356 Personas Atendidas.  MAS ACTIVIADDES COMPLEMENTARIAS TOTAL: 454 TOTAL CORTE AGOSTO 1.810 PERSONAS ATENDIDOS 
CORTE SEPTIEMBRE   Total 1.468 Personas Atendidas.  MAS ACTIVIADDES COMPLEMENTARIAS TOTAL: 375 TOTAL CORTE SEPTIEMBRE 1.843 PERSONAS ATENDIDOS
CORTE OCTUBRE   Total 1.494 Personas Atendidas.  MAS ACTIVIADDES COMPLEMENTARIAS TOTAL: 304 TOTAL CORTE OCTUBRE 1.772 PERSONAS ATENDIDOS                                                                                                                     
CORTE NOVIEMBRE   Total 1.497 Personas Atendidas.  MAS ACTIVIADDES COMPLEMENTARIAS TOTAL: 365 TOTAL CORTE NOVIEMBRE 1.862 PERSONAS ATENDIDOS
CORTE DICIEMBRE   Total 1.497 Personas Atendidas. </t>
  </si>
  <si>
    <t>El Instituto Municipal del Deporte y la Recreación de Yumbo IMDERTY - tiene como objetivo apoyar a la comunidad de nuestro municipio con el fin de masificar el deporte en todo el territorio es por ello que realiza acompañamiento a las iniciativas deportivas de la comunidad, esta vigencia a través de trofeos, medalleria, préstamo de escenarios: 1. Villa Deportiva Antonio Mafla Dávila (IMDERTY- Cancha sintética IMDERTY, Piscina) 2. Villa Deportiva Jairo Yanten Jiménez. 3. Coliseo Carlos Alberto Bejarano Castillo. 4. Coliseo Albeiro García Tierradentro (Contacto). 5. Estadio Raúl Miranda Arango. 7. Polideportivo de la Universidad del Valle 
El Instituto Municipal Del Deporte Y La Recreación De Yumbo IMDERTY, realiza apoyo en la entrega de 38 Trofeos. y la entrega de 185 Medallas.  en las diferentes solicitudes de la comunidad.
POBLACIÓN ATENDIDA a través del préstamo de escenarios 1.548 PERSONAS ATENDIDAS EN LOS DIFERENTES ESCENARIOS.</t>
  </si>
  <si>
    <t>Se realiza jornadas de planeación de las actividades a realizarse en articulación con el Instituto Colombiano De Bienestar Familiar - ICBF. Para realizar atención de los niños y niñas en los 
(CDI) caracolí - (HI) Alcarraza - Chocita de Jacinto - Inquietudes.
CORTE MARZO - ABRIL  
Centro de Desarrollo Infantil Caracolí logramos la atención de 252 niños y niñas.
Hogar Infantil Inquietudes logramos la atención de 76 niños y niñas.
Hogar Infantil Chocita de Jacinto logramos la atención de 206 niños y niñas.
Se logra una atención total de 534 niños y niñas atendidos.
CORTE MAYO. 
Centro de Desarrollo Infantil Caracolí 252 niños y niñas.
Hogar Infantil Inquietudes 69 niños y niñas.
Centro de Desarrollo Infantil Gotitas 63 niños y niñas.
Centro de Desarrollo Infantil alcarrazas 64 niñas y niñas 
Se logra una atención total de 448 niños y niñas atendidos.
CORTE JUNIO.
Centro de Desarrollo Infantil Caracolí 252 niños y niñas.
Hogar Infantil Inquietudes 69 niños y niñas.
Centro de Desarrollo Infantil Gotitas 94 niños y niñas.
Centro de Desarrollo Infantil Alcarrazas 64 niños y niñas.
Se logra una atención total de 479 niños y niñas atendidos.
CORTE JULIO.
Centro de Desarrollo Infantil Caracolí 252 niños y niñas.
Hogar Infantil Inquietudes 69 niños y niñas.
Centro de Desarrollo Infantil Gotitas 63 niños y niñas.
Centro de Desarrollo Infantil Gotitas (CUNA) 31 niños y niñas.
Centro de Desarrollo Infantil Alcarrazas 64 niños y niñas.
Centro de Desarrollo Infantil Alcarrazas (CUNA) 31 niños y niñas.
Se logra una atención total de 510 niños y niñas atendidos.
CORTE AGOSTO.
Centro de Desarrollo Infantil Caracolí 252 niños y niñas.
Hogar Infantil Inquietudes 69 niños y niñas.
Centro de Desarrollo Infantil chocita de jacinto 81   niños y niñas.
Centro de Desarrollo Infantil Gotitas 63 niños y niñas.
Centro de Desarrollo Infantil alcarrazas 64 niños y niñas.
Se logra una atención total de 529 niños y niñas atendidos.
CORTE SEPTIEMBRE.
Centro de Desarrollo Infantil Caracolí 252 niños y niñas.
Hogar Infantil Inquietudes 69 niños y niñas.
Centro de Desarrollo Infantil chocita de jacinto 81   niños y niñas.
Centro de Desarrollo Infantil Gotitas 63 niños y niñas.
Centro de Desarrollo Infantil alcarrazas 64 niños y niñas.
Centro de Desarrollo Infantil Gotitas (sala cuna) 15 niños y niñas.
Se logra una atención total de 544 niños y niñas atendidos.
CORTE OCTUBRE.  
Centro de Desarrollo Infantil Caracolí 252 niños y niñas.
Hogar Infantil Inquietudes 69 niños y niñas.
Centro de Desarrollo Infantil chocita de jacinto 81   niños y niñas.
Centro de Desarrollo Infantil Gotitas-CUNA 15 niños y niñas.
Centro de Desarrollo Infantil alcarrazas 64 niños y niñas.  
Se logra una atención total de 544 niños y niñas atendidos.
CORTE NOVIEMBRE.  
Centro de Desarrollo Infantil Caracolí 252 niños y niñas.
Hogar Infantil Inquietudes 69 niños y niñas.
Centro de Desarrollo Infantil chocita de jacinto 81   niños y niñas.
Centro de Desarrollo Infantil Gotitas-CUNA 15 niños y niñas.
Centro de Desarrollo Infantil alcarrazas 64 niños y niñas.  
Se logra una atención total de 544 niños y niñas atendidos.
CORTE DICIEMBRE.  
Centro de Desarrollo Infantil Caracolí 252 niños y niñas.
Hogar Infantil Inquietudes 69 niños y niñas.
Centro de Desarrollo Infantil chocita de jacinto 81   niños y niñas.
Centro de Desarrollo Infantil Gotitas-CUNA 15 niños y niñas.
Centro de Desarrollo Infantil alcarrazas 64 niños y niñas.  
Se logra una atención total de 544 niños y niñas atendidos.</t>
  </si>
  <si>
    <r>
      <t xml:space="preserve">Las actividades del promotor de deporte social comunitario consisten en desarrollar acciones de extensión de los servicios del IMDERTY en la comunidad, en busca de masificar el deporte y la actividad física en el municipio, logrando una masificación deportiva en las diferentes comunas de nuestro municipio. se adelanta trabajos de socialización con las diferentes juntas de acción comunal, barrios, veredas y corregimientos. 
Comuna 1:  - Se realizaron trabajos en los barrios:  Las Américas, Estancia, san Jorge, Panorama, estancia, villa esperanza, juan pablo, parques del pinar, nueva estancia, haciendo verde.  Beneficiando un Total de 1.237 Personas. 
Comuna 2: Se realizaron trabajos en los barrios., Uribe, Belalcázar, Bolívar, portales de Comfandi, fray peña.  Beneficiando un Total de 1.364 Personas.
Comuna 3: Se realizaron trabajos en los barrios buenos aires, colinas, corvivalle, trinidad, las cruces, nuevo horizonte, San Fernando, Beneficiando un total de 70 Personas.   
Comuna 4: Se realizaron trabajos en los barrios bellavista, lleras, Guacanda, Dionisio, floral, Finlandia, Gaitán, Guadalupe, la ceiba, las vegas, madrigal, municipal, Pizarro. Beneficiando un total de 430 Personas. 
Zona Rural:  Se realizaron trabajos en las veredas y corregimientos de: san marcos, yumbillo, rincón Dapa, piles, la Olga, Miravalle Dapa, la buitrera.  Beneficiando un total de 231 Personas.
</t>
    </r>
    <r>
      <rPr>
        <b/>
        <sz val="10"/>
        <rFont val="Arial"/>
        <family val="2"/>
      </rPr>
      <t xml:space="preserve">Total, Población Beneficiada:  3.332
</t>
    </r>
    <r>
      <rPr>
        <sz val="10"/>
        <rFont val="Arial"/>
        <family val="2"/>
      </rPr>
      <t xml:space="preserve">
Corte Febrero: 1.473 Personas.
Corte Marzo: 2.266 Personas.
Corte Abril: 2.345 Personas.
Corte Mayo: 2.345 Personas.
Corte Junio: 2.898 Personas
Corte Julio: 3.105 Personas
Corte Agosto: 3.173 Personas 
Corte Septiembre: 3234 Personas
Corte Octubre: 3.341 Personas                                                                                                                                                                                                                                                                                                       
Corte Noviembre: 3.332 Personas
Corte Diciembre: 3.332 Personas</t>
    </r>
  </si>
  <si>
    <r>
      <t xml:space="preserve">El festival de primera infancia Imderty 2023 atendio un total de  4.600 niños y niñas con edades desde los 6 meses hasta los 7 años.  Esta actividad se realizó  los  días 7, 8 y 9 de noviembre iniciando el día 7 con las edades 6 meses a 2 años y 11 meses en dirigida a población de los CDI y las organizaciones FAMY, el día  8 fue para niños y niñas con edades 3 a 5 años en la que participaron población perteneciente a los CDI, HI , población perteneciente a las asociaciones de Madres comunitarias y las organizaciones FAMY y el día 9 de noviembre  los participantes fueron jovencitos con edad de transición 5 a 7 años pertenecientes a las instituciones educativas urbanas y rurales del municipio de Yumbo.
Poblacion ICBF 2.359 NIÑOS Y NIÑAS  Beneficiada.
Poblacion Instituciones Educativas 2.241 Beneficiados
</t>
    </r>
    <r>
      <rPr>
        <b/>
        <sz val="10"/>
        <rFont val="Arial"/>
        <family val="2"/>
      </rPr>
      <t>TOTAL 4.600 BENEFICIADOS</t>
    </r>
  </si>
  <si>
    <t>ACTIVIDADES COMPLEMENTARIAS AL BARRIO tienen como objetivo masificar las actividades físicas musicalizadas de esta manera aprovechamos el tiempo libre en las diferentes comunas urbanas y rurales de nuestro municipio, apoyado de equipo gestor capacitado para esta labor.
Corte personas atendidas por Mes:  marzo 118 - abril 130 - mayo 277 - junio 240 - Julio 367 - agosto 454 - septiembre 375 - octubre 304 - noviembre 365: TOTAL POBLACION ATENDIDA 2.630</t>
  </si>
  <si>
    <t>la fase municipal de Juegos Inter escolares e Intercolegiados. Están desarrollada con el fin de fomentar la autoestima, la constancia, la cooperación, la tolerancia y respeto en la competencia en igualdad de condiciones para los niños, adolescentes y jóvenes en deporte y para-deportes,  lo cual ayuda a Generar oportunidades a través del deporte para el ejercicio de los derechos, la inclusión social,  los  hábitos  y  estilos  de  vida  saludable  y  las  competencias ciudadanas,  con la participación de la comunidad educativa, familias, docentes, entrenadores, tutores y la comunidad en general, favorecen  la práctica y la cultura del deporte, el desarrollo de la organización deportiva en las instituciones educativas y utilización de los escenarios deportivos. 
Se realiza la fase municipal de los juegos Intercolegiados.  con una población inscripta de 7.075 deportistas de juegos Intercolegiados y 1.540 deportistas de festivales escolares y mini deportes para un total de 8.615 deportistas atendidos de las diferentes instituciones educativas públicas y colegios privados del municipio de Yumbo.</t>
  </si>
  <si>
    <r>
      <rPr>
        <b/>
        <sz val="11"/>
        <rFont val="Arial"/>
        <family val="2"/>
      </rPr>
      <t>Disciplina Deportiva de Ajedrez:</t>
    </r>
    <r>
      <rPr>
        <sz val="11"/>
        <rFont val="Arial"/>
        <family val="2"/>
      </rPr>
      <t xml:space="preserve"> Se asignó 2 entrenador, que benefició 95 deportistas con edades entre los 8 y los 17 años,  los entrenamientos se realizan en  las  instalaciones del  coliseo carlos alberto bejarano en los horarios  de LUNES A SABADO 3:00PM A 6:00PM</t>
    </r>
  </si>
  <si>
    <r>
      <rPr>
        <b/>
        <sz val="11"/>
        <rFont val="Arial"/>
        <family val="2"/>
      </rPr>
      <t xml:space="preserve">Disciplina Deportiva de Ciclismo: </t>
    </r>
    <r>
      <rPr>
        <sz val="11"/>
        <rFont val="Arial"/>
        <family val="2"/>
      </rPr>
      <t xml:space="preserve">Se asignaron 1 entrenador,  que benefició 45 deportistas con edades entre los 6 y los 18 años. los entrenamientos se realizan en  las  instalaciones del Instituto Municipal del Deporte y La Recreacion de Yumbo IMDERTY  en los horarios  de LUNES A VIERNES 3:00PM A 6:00PM </t>
    </r>
  </si>
  <si>
    <r>
      <rPr>
        <b/>
        <sz val="11"/>
        <rFont val="Arial"/>
        <family val="2"/>
      </rPr>
      <t xml:space="preserve">Disciplina Deportiva de Ciclomontañismo: </t>
    </r>
    <r>
      <rPr>
        <sz val="11"/>
        <rFont val="Arial"/>
        <family val="2"/>
      </rPr>
      <t xml:space="preserve">Se asignaron 1 entrenador,  que benefició 25 deportistas con edades entre los 6 y los 18 años. En los horarios  de LUNES A VIERNES 3:00PM A 6:00PM </t>
    </r>
  </si>
  <si>
    <r>
      <rPr>
        <b/>
        <sz val="11"/>
        <rFont val="Arial"/>
        <family val="2"/>
      </rPr>
      <t xml:space="preserve">Disciplina Deportiva de Judo: </t>
    </r>
    <r>
      <rPr>
        <sz val="11"/>
        <rFont val="Arial"/>
        <family val="2"/>
      </rPr>
      <t xml:space="preserve">Se asigno  1 entrenador y 1 monitor que benefició 69 deportistas  con edades entre los 8 y los 14 años. Los entrenamientos se realizan en  las  instalaciones del Instituto Municipal del Deporte y la Recreacion de Yumbo IMDERTY  en los horarios  de  LUNES A SABADO DE 3:30PM A 5:30PM 
  </t>
    </r>
  </si>
  <si>
    <r>
      <rPr>
        <b/>
        <sz val="11"/>
        <rFont val="Arial"/>
        <family val="2"/>
      </rPr>
      <t xml:space="preserve">Disciplina Deportiva de Karate - do: </t>
    </r>
    <r>
      <rPr>
        <sz val="11"/>
        <rFont val="Arial"/>
        <family val="2"/>
      </rPr>
      <t>Se asignó 1 entrenador y  1 monitor que benefició 80 deportistas  con edades entre los 5 y los 18 años.  Los entrenamientos se realizan en  las  instalaciones del Coliseo de Combate en los horarios  de  LUNES A VIERNES DE 6:30PM A 9:00PM  y los dias Sabados de 10:00 am a 12 m.</t>
    </r>
  </si>
  <si>
    <r>
      <rPr>
        <b/>
        <sz val="11"/>
        <rFont val="Arial"/>
        <family val="2"/>
      </rPr>
      <t>Disciplina Deportiva de Taekwondo</t>
    </r>
    <r>
      <rPr>
        <sz val="11"/>
        <rFont val="Arial"/>
        <family val="2"/>
      </rPr>
      <t>:  Se asignó 1 entrenador - 1 monitor  que benefició 81</t>
    </r>
    <r>
      <rPr>
        <sz val="11"/>
        <color rgb="FF00B050"/>
        <rFont val="Arial"/>
        <family val="2"/>
      </rPr>
      <t xml:space="preserve"> </t>
    </r>
    <r>
      <rPr>
        <sz val="11"/>
        <rFont val="Arial"/>
        <family val="2"/>
      </rPr>
      <t>deportistas con edades entre los 5 y los 44 años. Los entrenamientos se realizan en  las  instalaciones del Coliseo de Combate en los horarios  de  LUNES A VIERNES DE 3:00PM A 7:00PM.</t>
    </r>
  </si>
  <si>
    <r>
      <rPr>
        <b/>
        <sz val="11"/>
        <rFont val="Arial"/>
        <family val="2"/>
      </rPr>
      <t>Disciplina deportiva de Levantamiento de Pesas:</t>
    </r>
    <r>
      <rPr>
        <sz val="11"/>
        <rFont val="Arial"/>
        <family val="2"/>
      </rPr>
      <t xml:space="preserve">  Se asignaron 2 entrenado y 1 monitore que benefició 69 deportistas  con edades entre los 6 y los 30 años.  Los entrenamientos se realizan en  las  instalaciones del Instituto Municipal del Deporte y la Recreacion de Yumbo IMDERTY y las instalaciones de la Institucion Educativa Manuel Maria Sanchez  en los horarios  de  LUNES A VIERNES DE 7:30 AM A 9:30AM  Y 1:30 PM A 6:00 PM.</t>
    </r>
  </si>
  <si>
    <r>
      <t xml:space="preserve">Disciplina Deportiva de Patinaje: </t>
    </r>
    <r>
      <rPr>
        <sz val="11"/>
        <rFont val="Arial"/>
        <family val="2"/>
      </rPr>
      <t>Se asignaron 1 entrenador y 1 monitor  que benefició 56 deportistas  con edades entre los 5 y los 12 años.  Los entrenamientos se realizan en  las  instalaciones del Instituto Municipal del Deporte y la Recreacion de Yumbo IMDERTY   en los horarios  de  LUNES A VIERNES DE 1:30 PM A 5:00PM.</t>
    </r>
  </si>
  <si>
    <r>
      <rPr>
        <sz val="11"/>
        <rFont val="Arial"/>
        <family val="2"/>
      </rPr>
      <t>D</t>
    </r>
    <r>
      <rPr>
        <b/>
        <sz val="11"/>
        <rFont val="Arial"/>
        <family val="2"/>
      </rPr>
      <t xml:space="preserve">isciplina Deportiva de Sambo:  </t>
    </r>
    <r>
      <rPr>
        <sz val="11"/>
        <rFont val="Arial"/>
        <family val="2"/>
      </rPr>
      <t xml:space="preserve"> Se asigno 1 entrenador  que benefició 13 deportistas con edades entre los 13 y los 35 años,  Los entrenamientos se realizan en  las  instalaciones del Coliseo de Combate  en  los horarios  de  LUNES A VIERNES DE 12:30 PM A 2:30 PM.</t>
    </r>
  </si>
  <si>
    <r>
      <rPr>
        <b/>
        <sz val="11"/>
        <rFont val="Arial"/>
        <family val="2"/>
      </rPr>
      <t>Disciplina Deportiva de BMX:</t>
    </r>
    <r>
      <rPr>
        <sz val="11"/>
        <rFont val="Arial"/>
        <family val="2"/>
      </rPr>
      <t xml:space="preserve"> Se asignó 1 entrenador que benefició 32 deportistas con edades entre los 5 a 48 años.   Los entrenamientos se realizan en  la pista de bmx IMDERTY en los horarios  de  martes a viernes 11:30 am a 6:30 pm y sabado de 9 am a 11:30 am   implementando la  resolucion 0991 del 17 DE JUNIO DEL 2020 Y RESOLUCION 223 DEL 25 DE FEBRERO DEL 2021  MINISTERIO  DE SALUD  Y PROTECCIÓN SOCIAL.</t>
    </r>
  </si>
  <si>
    <r>
      <rPr>
        <b/>
        <sz val="11"/>
        <rFont val="Arial"/>
        <family val="2"/>
      </rPr>
      <t>Disciplina Deportiva de Hapkido:</t>
    </r>
    <r>
      <rPr>
        <sz val="11"/>
        <rFont val="Arial"/>
        <family val="2"/>
      </rPr>
      <t xml:space="preserve">  Se asignó 1 entrenador y  1 monitor que benefició 27 deportistas  con edades entre los 5 y los 18 años.  Los entrenamientos se realizan en  las  instalaciones del Coliseo de Combate en los horarios  de  LUNES A VIERNES DE 6:30PM A 9:00PM  y los dias Sabados de 10:00 am a 12 m.</t>
    </r>
  </si>
  <si>
    <r>
      <rPr>
        <b/>
        <sz val="11"/>
        <rFont val="Arial"/>
        <family val="2"/>
      </rPr>
      <t>Disciplina Deportiva de Natacion:</t>
    </r>
    <r>
      <rPr>
        <sz val="11"/>
        <rFont val="Arial"/>
        <family val="2"/>
      </rPr>
      <t xml:space="preserve">  Se asignaron 1 entrenador y 1 monitor  que benefició 133 deportistas  con edades entre los 5 y los 12 años.  Los entrenamientos se realizan en  las  instalaciones del Instituto Municipal del Deporte y la Recreacion de Yumbo IMDERTY   en los horarios  de  LUNES A VIERNES DE 1:30 PM A 5:00PM.</t>
    </r>
  </si>
  <si>
    <r>
      <rPr>
        <b/>
        <sz val="11"/>
        <rFont val="Arial"/>
        <family val="2"/>
      </rPr>
      <t xml:space="preserve">Disciplina Deportiva de Tenis de Mesa: </t>
    </r>
    <r>
      <rPr>
        <sz val="11"/>
        <rFont val="Arial"/>
        <family val="2"/>
      </rPr>
      <t xml:space="preserve"> Se asignó 1 entrenador que benefició 25</t>
    </r>
    <r>
      <rPr>
        <sz val="11"/>
        <color rgb="FFFF0000"/>
        <rFont val="Arial"/>
        <family val="2"/>
      </rPr>
      <t xml:space="preserve"> </t>
    </r>
    <r>
      <rPr>
        <sz val="11"/>
        <rFont val="Arial"/>
        <family val="2"/>
      </rPr>
      <t>deportistas con edades entre los 7 y los 29 años.   Los entrenamientos se realizan en  las  instalaciones de la Institucion Educativa Mayor de Yumbo en los horarios  de  LUNES A   VIERNES DE 4:00 PM A 8:00 PM.</t>
    </r>
  </si>
  <si>
    <r>
      <rPr>
        <b/>
        <sz val="11"/>
        <rFont val="Arial"/>
        <family val="2"/>
      </rPr>
      <t>Disciplina Deportiva de Bapminton</t>
    </r>
    <r>
      <rPr>
        <sz val="11"/>
        <rFont val="Arial"/>
        <family val="2"/>
      </rPr>
      <t xml:space="preserve">:   Se asignaron 1 entrenador y 1 monitor que benefició 44 deportistas con edades entre los 8 y los 25 años,  Los entrenamientos se realizan en  las  instalaciones del Instituto Municipal del Deporte y la Recreacion de Yumbo IMDERTY Coliseo Luis Javier Mosquera  en  los horarios  de  LUNES A VIERNES DE 2:30 PM A 5:30 PM.
</t>
    </r>
  </si>
  <si>
    <r>
      <t xml:space="preserve">Corte al 28 de Febrero del 2023.
</t>
    </r>
    <r>
      <rPr>
        <sz val="10"/>
        <rFont val="Arial"/>
        <family val="2"/>
      </rPr>
      <t>Se han realizado labores de mantenimiento, aseo general, mantenimiento de zonas verdes, mantenimiento de baterías sanitarias en los baños de hombres y mujeres, limpieza de sumideros de aguas lluvias, recolección de basuras, reparación de arcos de futbol en cancha sintética, instalación de tomacorrientes, verificación de tuberías sanitarias, cambio de luminarias.</t>
    </r>
    <r>
      <rPr>
        <b/>
        <sz val="10"/>
        <rFont val="Arial"/>
        <family val="2"/>
      </rPr>
      <t xml:space="preserve">
Corte al 31 de Agosto del 2023.
</t>
    </r>
    <r>
      <rPr>
        <sz val="10"/>
        <rFont val="Arial"/>
        <family val="2"/>
      </rPr>
      <t>Se han realizado labores de mantenimiento, aseo general, mantenimiento de zonas verdes, mantenimiento de baterías sanitarias en los baños de hombres y mujeres, limpieza de sumideros de aguas lluvias, recolección de basuras, reparación de arcos de futbol en cancha sintética, instalación de tomacorrientes, , verificación de tuberías sanitarias, cambio de luminarias.</t>
    </r>
    <r>
      <rPr>
        <b/>
        <sz val="10"/>
        <rFont val="Arial"/>
        <family val="2"/>
      </rPr>
      <t xml:space="preserve">
Corte al 30 de Septiembre del 2023.
</t>
    </r>
    <r>
      <rPr>
        <sz val="10"/>
        <rFont val="Arial"/>
        <family val="2"/>
      </rPr>
      <t xml:space="preserve">Se han realizado labores de mantenimiento, aseo general, mantenimiento de zonas verdes, mantenimiento de baterías sanitarias en los baños de hombres y mujeres, limpieza de sumideros de aguas lluvias, recolección de basuras,  instalación de tomacorrientes, demarcación de cancha, verificación de tuberías sanitarias, cambio de luminarias.
</t>
    </r>
    <r>
      <rPr>
        <b/>
        <sz val="10"/>
        <rFont val="Arial"/>
        <family val="2"/>
      </rPr>
      <t>Corte al 30 de Octubre del 2023.</t>
    </r>
    <r>
      <rPr>
        <sz val="10"/>
        <rFont val="Arial"/>
        <family val="2"/>
      </rPr>
      <t xml:space="preserve">
Se han realizado labores de mantenimiento, aseo general, mantenimiento de zonas verdes, mantenimiento de baterías sanitarias en los baños de hombres y mujeres, limpieza de sumideros de aguas lluvias, recolección de basuras,  instalación de tomacorrientes, demarcación de cancha, verificación de tuberías sanitarias, cambio de luminarias.
</t>
    </r>
    <r>
      <rPr>
        <b/>
        <sz val="10"/>
        <rFont val="Arial"/>
        <family val="2"/>
      </rPr>
      <t xml:space="preserve">
Corte al 30 de Noviembre del 2023.</t>
    </r>
    <r>
      <rPr>
        <sz val="10"/>
        <rFont val="Arial"/>
        <family val="2"/>
      </rPr>
      <t xml:space="preserve">
Se han realizado labores de mantenimiento, aseo general, mantenimiento de zonas verdes, mantenimiento de baterías sanitarias en los baños de hombres y mujeres, limpieza de sumideros de aguas lluvias, recolección de basuras, a, instalación de tomacorrientes, , 
</t>
    </r>
    <r>
      <rPr>
        <b/>
        <sz val="10"/>
        <rFont val="Arial"/>
        <family val="2"/>
      </rPr>
      <t>Corte  DICIEMBRE del 2023.</t>
    </r>
    <r>
      <rPr>
        <sz val="10"/>
        <rFont val="Arial"/>
        <family val="2"/>
      </rPr>
      <t xml:space="preserve">
Se han realizado labores de mantenimiento, aseo general, mantenimiento de zonas verdes, mantenimiento de baterías sanitarias en los baños de hombres y mujeres, limpieza de sumideros de aguas lluvias, recolección de basuras, reparación de arcos de futbol en cancha sintética, instalación de tomacorrientes,</t>
    </r>
  </si>
  <si>
    <r>
      <rPr>
        <b/>
        <sz val="10"/>
        <rFont val="Arial"/>
        <family val="2"/>
      </rPr>
      <t>Corte al día 30 de junio 2023.</t>
    </r>
    <r>
      <rPr>
        <sz val="10"/>
        <rFont val="Arial"/>
        <family val="2"/>
      </rPr>
      <t xml:space="preserve">                                                                                                                                                                                 
Se brindo apoyo con la cuadrilla de 6 guadañadores, apoyando la jornada de poda y recolección de material vegetal en toda la zona.
</t>
    </r>
    <r>
      <rPr>
        <b/>
        <sz val="10"/>
        <rFont val="Arial"/>
        <family val="2"/>
      </rPr>
      <t>Corte al día 31 de julio 2023.</t>
    </r>
    <r>
      <rPr>
        <sz val="10"/>
        <rFont val="Arial"/>
        <family val="2"/>
      </rPr>
      <t xml:space="preserve">                                                                                                                                                                                 
Se brindo apoyo con la cuadrilla de guadañadores, apoyando la jornada de poda y recolección de material vegetal en toda la zona.
</t>
    </r>
    <r>
      <rPr>
        <b/>
        <sz val="10"/>
        <rFont val="Arial"/>
        <family val="2"/>
      </rPr>
      <t>Corte al día 31 de Agosto 2023.</t>
    </r>
    <r>
      <rPr>
        <sz val="10"/>
        <rFont val="Arial"/>
        <family val="2"/>
      </rPr>
      <t xml:space="preserve">                                                                                                                                                                                  
Para este mes no se brindó apoyo en este escenario ya que nos encontramos en época de verano.
</t>
    </r>
    <r>
      <rPr>
        <b/>
        <sz val="10"/>
        <rFont val="Arial"/>
        <family val="2"/>
      </rPr>
      <t>Corte al día 30 de Septiembre 2023.</t>
    </r>
    <r>
      <rPr>
        <sz val="10"/>
        <rFont val="Arial"/>
        <family val="2"/>
      </rPr>
      <t xml:space="preserve">                                                                                                                                                                                 
Para este mes no se brindó apoyo en este escenario ya que nos encontramos en época de verano.
</t>
    </r>
    <r>
      <rPr>
        <b/>
        <sz val="10"/>
        <rFont val="Arial"/>
        <family val="2"/>
      </rPr>
      <t>Corte al día 31 de Octubre 2023.</t>
    </r>
    <r>
      <rPr>
        <sz val="10"/>
        <rFont val="Arial"/>
        <family val="2"/>
      </rPr>
      <t xml:space="preserve">
Para este mes no se brindó apoyo en este escenario ya que nos encontramos en época de verano.
</t>
    </r>
    <r>
      <rPr>
        <b/>
        <sz val="10"/>
        <rFont val="Arial"/>
        <family val="2"/>
      </rPr>
      <t>Corte al día 30 Noviembre 2023.</t>
    </r>
    <r>
      <rPr>
        <sz val="10"/>
        <rFont val="Arial"/>
        <family val="2"/>
      </rPr>
      <t xml:space="preserve">
Poda de zonas verdes, recolección de material vegetal.
</t>
    </r>
    <r>
      <rPr>
        <b/>
        <sz val="10"/>
        <rFont val="Arial"/>
        <family val="2"/>
      </rPr>
      <t>Corte Diciembre 2023.</t>
    </r>
    <r>
      <rPr>
        <sz val="10"/>
        <rFont val="Arial"/>
        <family val="2"/>
      </rPr>
      <t xml:space="preserve">
No se realizaron actividades en este escenario.</t>
    </r>
  </si>
  <si>
    <r>
      <rPr>
        <b/>
        <sz val="10"/>
        <rFont val="Arial"/>
        <family val="2"/>
      </rPr>
      <t>Corte al 28 de Febrero del 2023.</t>
    </r>
    <r>
      <rPr>
        <sz val="10"/>
        <rFont val="Arial"/>
        <family val="2"/>
      </rPr>
      <t xml:space="preserve">
Se han realizado labores de mantenimiento, aseo general, mantenimiento de zonas verdes, senderos y jardines, guadañado parte interna, limpieza de canales contorno cancha, limpieza y adecuación de bodegas, jornada de recolección de caracol africano con cal, inicio de poda con guadaña en áreas externas, marcación de canchas con cal.
</t>
    </r>
    <r>
      <rPr>
        <b/>
        <sz val="10"/>
        <rFont val="Arial"/>
        <family val="2"/>
      </rPr>
      <t xml:space="preserve">Corte a 31 de Marzo 2023. 
</t>
    </r>
    <r>
      <rPr>
        <sz val="10"/>
        <rFont val="Arial"/>
        <family val="2"/>
      </rPr>
      <t xml:space="preserve">Se han realizado labores de mantenimiento, aseo general, mantenimiento de zonas verdes, senderos y jardines, guadañado parte interna, limpieza de canales contorno cancha, limpieza y adecuación de bodegas,  inicio de poda con guadaña en áreas externas, marcación de canchas con cal. 
</t>
    </r>
    <r>
      <rPr>
        <b/>
        <sz val="10"/>
        <rFont val="Arial"/>
        <family val="2"/>
      </rPr>
      <t xml:space="preserve">Corte a 30 de Abril  2023. </t>
    </r>
    <r>
      <rPr>
        <sz val="10"/>
        <rFont val="Arial"/>
        <family val="2"/>
      </rPr>
      <t xml:space="preserve">
Se han realizado labores de mantenimiento, aseo general, mantenimiento de zonas verdes, senderos y jardines, guadañado parte interna, limpieza de canales contorno cancha, limpieza y adecuación de bodegas,  inicio de poda con guadaña en áreas externas, marcación de canchas con cal. 
</t>
    </r>
    <r>
      <rPr>
        <b/>
        <sz val="10"/>
        <rFont val="Arial"/>
        <family val="2"/>
      </rPr>
      <t xml:space="preserve">Corte a 31 de Mayo  2023. </t>
    </r>
    <r>
      <rPr>
        <sz val="10"/>
        <rFont val="Arial"/>
        <family val="2"/>
      </rPr>
      <t xml:space="preserve">
Se han realizado labores de mantenimiento, aseo general, mantenimiento de zonas verdes, senderos y jardines, guadañado parte interna y externa, limpieza de canales contorno cancha, inicio de poda con guadaña en áreas externas, marcación de canchas con cal, capacitación caracol africano, control de caracol africano.
</t>
    </r>
    <r>
      <rPr>
        <b/>
        <sz val="10"/>
        <rFont val="Arial"/>
        <family val="2"/>
      </rPr>
      <t xml:space="preserve">Corte a 30 de Junio  2023. </t>
    </r>
    <r>
      <rPr>
        <sz val="10"/>
        <rFont val="Arial"/>
        <family val="2"/>
      </rPr>
      <t xml:space="preserve">
Se han realizado labores de mantenimiento, aseo general, mantenimiento de zonas verdes, senderos y jardines, guadañado parte interna y externa, limpieza de canales contorno cancha, inicio de poda con guadaña en áreas externas, marcación de canchas con pintura, control de caracol africano, inspección de cerca eléctrica para su reparación, inspección de luminarias.
</t>
    </r>
    <r>
      <rPr>
        <b/>
        <sz val="10"/>
        <rFont val="Arial"/>
        <family val="2"/>
      </rPr>
      <t xml:space="preserve">Corte a 31 de Julio  2023. 
</t>
    </r>
    <r>
      <rPr>
        <sz val="10"/>
        <rFont val="Arial"/>
        <family val="2"/>
      </rPr>
      <t xml:space="preserve">Se han realizado labores de mantenimiento, aseo general, mantenimiento de zonas verdes, senderos y jardines, guadañado parte interna, limpieza de canales contorno cancha, inspección de cerca eléctrica para su reparación, inspección de luminarias.
</t>
    </r>
    <r>
      <rPr>
        <b/>
        <sz val="10"/>
        <rFont val="Arial"/>
        <family val="2"/>
      </rPr>
      <t xml:space="preserve">Corte a 31 de Agosto  2023. </t>
    </r>
    <r>
      <rPr>
        <sz val="10"/>
        <rFont val="Arial"/>
        <family val="2"/>
      </rPr>
      <t xml:space="preserve">
Se han realizado labores de mantenimiento, aseo general, mantenimiento de zonas verdes, senderos y jardines, guadañado parte interna, limpieza de canales contorno cancha, inspección de cerca eléctrica para su reparación, inspección de luminarias.
</t>
    </r>
    <r>
      <rPr>
        <b/>
        <sz val="10"/>
        <rFont val="Arial"/>
        <family val="2"/>
      </rPr>
      <t xml:space="preserve">Corte a 30 de Septiembre  2023. </t>
    </r>
    <r>
      <rPr>
        <sz val="10"/>
        <rFont val="Arial"/>
        <family val="2"/>
      </rPr>
      <t xml:space="preserve">
Se han realizado labores de mantenimiento, aseo general, mantenimiento de zonas verdes, senderos y jardines, guadañado parte interna, limpieza de canales contorno cancha, inspección de cerca eléctrica para su reparación, inspección de luminarias.
</t>
    </r>
    <r>
      <rPr>
        <b/>
        <sz val="10"/>
        <rFont val="Arial"/>
        <family val="2"/>
      </rPr>
      <t xml:space="preserve">Corte a 31 de Octubre  2023. </t>
    </r>
    <r>
      <rPr>
        <sz val="10"/>
        <rFont val="Arial"/>
        <family val="2"/>
      </rPr>
      <t xml:space="preserve">
Se han realizado labores de mantenimiento, aseo general, mantenimiento de zonas verdes, senderos y jardines, guadañado parte interna, limpieza de canales contorno cancha, inspección de cerca eléctrica para su reparación, inspección de luminarias.
</t>
    </r>
    <r>
      <rPr>
        <b/>
        <sz val="10"/>
        <rFont val="Arial"/>
        <family val="2"/>
      </rPr>
      <t xml:space="preserve">Corte a 30 Noviembre  2023. </t>
    </r>
    <r>
      <rPr>
        <sz val="10"/>
        <rFont val="Arial"/>
        <family val="2"/>
      </rPr>
      <t xml:space="preserve">
Se han realizado labores de mantenimiento, aseo general, mantenimiento de zonas verdes, senderos y jardines, guadañado parte interna, limpieza de canales contorno cancha, inspección de luminarias.
</t>
    </r>
    <r>
      <rPr>
        <b/>
        <sz val="10"/>
        <rFont val="Arial"/>
        <family val="2"/>
      </rPr>
      <t xml:space="preserve">Corte  Diciembre  2023. </t>
    </r>
    <r>
      <rPr>
        <sz val="10"/>
        <rFont val="Arial"/>
        <family val="2"/>
      </rPr>
      <t xml:space="preserve">
Se han realizado labores de mantenimiento, aseo general, mantenimiento de zonas verdes, senderos y jardines, guadañado parte interna, limpieza de canales contorno cancha, inspección de luminarias, guadañado parte externa, inventario maquinaria y equipo registro.</t>
    </r>
  </si>
  <si>
    <r>
      <rPr>
        <b/>
        <sz val="10"/>
        <rFont val="Arial"/>
        <family val="2"/>
      </rPr>
      <t>Corte al 28 de Febrero del 2023.</t>
    </r>
    <r>
      <rPr>
        <sz val="10"/>
        <rFont val="Arial"/>
        <family val="2"/>
      </rPr>
      <t xml:space="preserve">
a partir del 1 de febrero se apoyó en el seguimiento a los escenarios de la villa deportiva para el buen estado de las mismas en los eventos deportivos del mes de noviembre                                                                       
Coliseo cubierto Luis Javier Mosquera: se realizaron las labores de mantenimiento correspondientes a las actividades rutinarias (Orden, limpieza y aseo), limpieza de las oficinas del primer y segundo piso, cancha de bádminton y contornos, limpieza de calados, instalación de pendones en parte superior, embellecimiento estructura metálica (malla perimetral), adecuación de baterías sanitarias.                                                                                                                                                                                                                                                                                                  Gimnasio:   Orden, aseo limpieza, engrasado y soldadura de máquina, limpieza de telarañas. 
Almacén:  Orden, aseo limpieza y desinfección.
Cancha de Bádminton: Orden, aseo y limpieza, adecuación de mallas., instalación de lonas para juegos departamentales.
Pista de patinaje León Montes de Oca: Poda con tractor y limpieza de contornos con guadaña, mantenimiento de canales de aguas lluvias, recolección de material vegetal.  
Piscina Semiolímpica Bárbara Muñoz: En el área de la piscina se realiza; recuperación de PH del agua, mantenimiento de filtros, mantenimiento de motor y bomba, mantenimiento de zonas verdes, nivelación de agua, retiro de luminarias internas, adecuación de baños y duchas, cotización de reformas.
Pesas: Orden, aseo y limpieza, movimiento de máquinas.
Parque Bio-Saludable: limpieza, poda de zonas verdes, adecuación y lubricación de juegos, sillas entre otros, mantenimiento rutinario de máquinas.                                                                                                                                                                                                                                                                                                                  Cancha Múltiple de Cemento: mantenimiento de zonas verdes, orden y aseo, recolección de material vegetal.
Cancha Auxiliar Saulo Alfonso García Puente. Se realizaron labores de mantenimiento, aseo general, poda de contornos, demarcación con pintura, instalación de mallas
Pista de BMX: Limpieza de contornos, despeje de pista principal, guadañado, recolección de material vegetal, (se encuentra en obra el partido de la pista).
</t>
    </r>
    <r>
      <rPr>
        <b/>
        <sz val="10"/>
        <rFont val="Arial"/>
        <family val="2"/>
      </rPr>
      <t xml:space="preserve">Corte al 31 de Marzo del 2023.
</t>
    </r>
    <r>
      <rPr>
        <sz val="10"/>
        <rFont val="Arial"/>
        <family val="2"/>
      </rPr>
      <t xml:space="preserve">a partir del 1 de marzo se apoyó en el seguimiento a los escenarios de la villa deportiva para el buen estado de las mismas en los eventos deportivos del mes de marzo.                                                                    
Coliseo cubierto Luis Javier Mosquera: se realizaron las labores de mantenimiento correspondientes a las actividades rutinarias (Orden, limpieza y aseo), limpieza de las oficinas del primer y segundo piso, cancha de bádminton y contornos, limpieza de calados, instalación de pendones en parte superior, embellecimiento estructura metálica (malla perimetral), adecuación de baterías sanitarias.                                                                                                                                                                                                                                                                                                  Gimnasio:   Orden, aseo limpieza, engrasado y soldadura de máquina, limpieza de telarañas, embellecimiento de pintura para el mejoramiento de las instalaciones del gimnasio.
Almacén:  Orden, aseo limpieza y desinfección.
Cancha de Bádminton: Orden, aseo y limpieza.
Pista de patinaje León Montes de Oca: Poda con tractor y limpieza de contornos con guadaña, mantenimiento de canales de aguas lluvias, recolección de material vegetal.  
Piscina Semiolímpica Bárbara Muñoz: En el área de la piscina se realiza; recuperación de PH del agua, mantenimiento de filtros, mantenimiento de motor y bomba, mantenimiento de zonas verdes, nivelación de agua, adecuación de baños y duchas, demarcación con pintura alrededor de la piscina y reparación de bombas en los baños de las mujeres. 
Pesas: Orden, aseo y limpieza, movimiento de máquinas.
Parque Bio-Saludable: limpieza, poda de zonas verdes, adecuación y lubricación de juegos, sillas entre otros, mantenimiento rutinario de máquinas.                                                                                                                                                                                                                                                                                                                  Cancha Múltiple de Cemento: mantenimiento de zonas verdes, orden y aseo, recolección de material vegetal.
Cancha Auxiliar Saulo Alfonso García Puente. Se realizaron labores de mantenimiento, aseo general y poda de contornos. 
</t>
    </r>
    <r>
      <rPr>
        <b/>
        <sz val="10"/>
        <rFont val="Arial"/>
        <family val="2"/>
      </rPr>
      <t xml:space="preserve">Corte al 30 de Abril 2023. 
</t>
    </r>
    <r>
      <rPr>
        <sz val="10"/>
        <rFont val="Arial"/>
        <family val="2"/>
      </rPr>
      <t xml:space="preserve">a partir del 1 de abril se apoyó en el seguimiento a los escenarios de la villa deportiva para el buen estado de las mismas en los eventos deportivos del mes de abril.                                                                    
Coliseo cubierto Luis Javier Mosquera: se realizaron las labores de mantenimiento correspondientes a las actividades rutinarias (Orden, limpieza y aseo), limpieza de las oficinas del primer y segundo piso, cancha de bádminton y contornos, limpieza de calados.                                                                                                                                                                                                                                                                                                           Gimnasio:   Orden, aseo limpieza, engrasado de máquina, toma de medidas para recubrimiento del área de gimnasio para seguridad de los deportistas.                                                                                                        Almacén:  Orden, aseo limpieza y desinfección, instalación de aire acondicionado en el almacén principal.
Cancha de Bádminton: Orden, aseo y limpieza, adecuación de tapetes para las validas de Badminton realizadas en el mes de abril,
Pista de patinaje León Montes de Oca: Poda con tractor y limpieza de contornos con guadaña, mantenimiento de canales de aguas lluvias, recolección de material vegetal, poda de árboles, inspección de la pista, erradicación de guinea. 
Piscina Semiolímpica Bárbara Muñoz: En el área de la piscina se realiza; recuperación de PH del agua, mantenimiento de filtros, mantenimiento de motor y bomba, mantenimiento de zonas verdes, nivelación de agua, adecuación de baños y duchas, cambio de baldosas al interior de la piscina en mal estado.
Pesas: Orden, aseo y limpieza, movimiento de máquinas.
Parque Bio-Saludable : limpieza, poda de zonas verdes, adecuación y lubricación de juegos, sillas entre otros, mantenimiento rutinario de máquinas, identificación de nuevas máquinas dañadas para su respectivo cambio.                                                                                                                                                                                                                                                                                                                                                                                      Cancha Múltiple de Cemento: mantenimiento de zonas verdes, orden y aseo, recolección de material vegetal, limpieza con hidro lavadora, poda de árboles.
Cancha Auxiliar Saulo Alfonso García Puente. Se realizaron labores de mantenimiento, aseo general y poda de contornos. 
</t>
    </r>
    <r>
      <rPr>
        <b/>
        <sz val="10"/>
        <rFont val="Arial"/>
        <family val="2"/>
      </rPr>
      <t xml:space="preserve">Corte al 31 de Mayo 2023. </t>
    </r>
    <r>
      <rPr>
        <sz val="10"/>
        <rFont val="Arial"/>
        <family val="2"/>
      </rPr>
      <t xml:space="preserve">
A partir del 1 de mayo se apoyó en el seguimiento a los escenarios de la Villa deportiva para el buen estado de las mismas en los eventos institucionales.                                                                     
Coliseo cubierto Luis Javier Mosquera: se realizaron las labores de mantenimiento correspondientes a las actividades rutinarias (Orden, limpieza y aseo), limpieza de las oficinas del primer y segundo piso, Cancha de bádminton y contornos, limpieza de calados, limpieza de canales de aguas lluvias, limpieza de graderías y calados, mejora en oficina de sistemas, reparación de baterías sanitarias, despeje de cuarto eléctrico, mantenimiento de aires acondicionados, arreglo de puertas y chapas, arreglo de tubería externa al laboratorio, instalación de piso caucho en el laboratorio, poda y limpieza de contornos.                                                                                                                                                                                                                            
Gimnasio:   Orden, aseo limpieza, engrasado de máquinas, toma de medidas para instalación de espejos, reubicación de máquinas, aplicación de pintura en paredes, adecuación de backings.                                                                                                       Almacén:  Orden, aseo limpieza y desinfección, apoyo en la adecuación de materiales e insumos.
Cancha de Bádminton: Orden, aseo y limpieza,  
Pista de patinaje León Montes de Oca: Poda con tractor y limpieza de contornos con guadaña, recolección de material vegetal. 
Piscina Semiolímpica Bárbara Muñoz:  Recuperación de PH del agua, mantenimiento de filtros, mantenimiento de motor y bomba, mantenimiento de zonas verdes, nivelación de agua,  
Pesas: Orden, aseo y limpieza, movimiento de máquinas.
Parque Bio-Saludable : limpieza, poda de zonas verdes, adecuación y lubricación de juegos, mantenimiento rutinario de máquinas.                                                                                                                                                                                                                                                                                                                                                                                      Cancha Múltiple de Cemento: mantenimiento de zonas verdes, orden y aseo, recolección de material vegetal, limpieza con detergente, descope de árboles
Cancha Auxiliar Saulo Alfonso García Puente. Se realizaron labores de mantenimiento, aseo general y poda de contornos, elaboración de tapas contornos.
</t>
    </r>
    <r>
      <rPr>
        <b/>
        <sz val="10"/>
        <rFont val="Arial"/>
        <family val="2"/>
      </rPr>
      <t xml:space="preserve">Corte al 30 de Junio 2023. </t>
    </r>
    <r>
      <rPr>
        <sz val="10"/>
        <rFont val="Arial"/>
        <family val="2"/>
      </rPr>
      <t xml:space="preserve">
A partir del 1 de junio se apoyó en el seguimiento a los escenarios de la Villa deportiva para el buen estado de las mismas en los eventos institucionales.                                                                     
Coliseo cubierto Luis Javier Mosquera: se realizaron las labores de mantenimiento correspondientes a las actividades rutinarias (Orden, limpieza y aseo), limpieza de las oficinas del primer y segundo piso, Cancha de bádminton y contornos, limpieza de calados, limpieza de graderías, mantenimiento de luminarias, mantenimiento de puertas y chapas, pintura de paredes externas e internas, cambio de llaves bebedero, instalación y desinstalación de canchas de bádminton, lavado de cancha con pulidora,  poda y limpieza de contornos.                                                                                                                                                                                                                                                                                                          Gimnasio:   Orden, aseo limpieza, adecuación de máquinas, ajuste de sillines, soldadura de máquinas, cambio de guayas, lubricación de poleas, cambio de balineras.                                                                                                       Almacén:  Orden, aseo limpieza y desinfección, apoyo en la adecuación de materiales e insumos.
Cancha de Bádminton: Orden, aseo y limpieza, monte y desmonte de tapetes oficiales, lavado con maquina pulidora para despegue de pegante.  
Pista de patinaje León Montes de Oca: Poda con tractor y limpieza de contornos con guadaña, recolección de material vegetal, erradicación de marihuana macho, poda de ramas y árboles.
Piscina Semiolímpica Bárbara Muñoz:  Recuperación de PH del agua, mantenimiento de filtros, mantenimiento de motor y bomba, mantenimiento de zonas verdes, nivelación de agua, pintura de tanques (filtros), tratamiento de choque con químicos para recuperación, desmonte de puerta trasera en el cuarto de máquinas para limpieza, adecuación de baños, reparación de lámparas, cambio de candados.
Pesas: Orden, aseo y limpieza, arreglo de lavamanos, limpieza de techo, pintura externa de ladrillos con rojo colonial. Recolección de hojas, limpieza de techos.
Parque Bio-Saludable: limpieza, poda de zonas verdes, adecuación y lubricación de juegos, mantenimiento rutinario de máquinas. 
                                                                                                                                                                                                                                                                                                                                                                                   Cancha Múltiple de Cemento: mantenimiento de zonas verdes, orden y aseo, recolección de material vegetal, arreglo de bebederos (llaves).
Cancha Auxiliar Saulo Alfonso García Puente. Se realizaron labores de mantenimiento, aseo general y poda de contornos, cuantificación de tapas pendientes para su fabricación, cambio de mallas.
	</t>
    </r>
    <r>
      <rPr>
        <b/>
        <sz val="10"/>
        <rFont val="Arial"/>
        <family val="2"/>
      </rPr>
      <t xml:space="preserve">
Corte al 31 de Julio 2023. </t>
    </r>
    <r>
      <rPr>
        <sz val="10"/>
        <rFont val="Arial"/>
        <family val="2"/>
      </rPr>
      <t xml:space="preserve">
A partir del 1 de Julio se apoyó en el seguimiento a los escenarios de la Villa deportiva para el buen estado de las mismas en los eventos institucionales.                                                                                                                                                                                   
Coliseo cubierto Luis Javier Mosquera: se realizaron las labores de mantenimiento correspondientes a las actividades rutinarias (Orden, limpieza y aseo), Pintura de las oficinas del primer y segundo piso de la sede administrativa, subgerencia deportiva, Dojo de Karate, laboratorio deportivo, limpieza cancha de bádminton y contornos, limpieza de calados, limpieza de graderías, pintura de senderos peatonales, adecuación parqueadero de motos, pintura de barandas y barandales, demarcación zonas de peligro,  poda y limpieza de contornos.                                                                                                                                                                                                                                                                                                          Gimnasio:   Orden, aseo limpieza, adecuación de máquinas, ajuste de sillines, soldadura de máquinas, cambio de guayas, lubricación de poleas, cambio de balineras.                                                                                                       Almacén:  Orden, aseo limpieza y desinfección, apoyo en la adecuación de materiales e insumos.
Cancha de Bádminton: Orden, aseo y limpieza.
Pista de patinaje León Montes de Oca: Poda con tractor y limpieza de contornos con guadaña, recolección de material vegetal, erradicación de marihuano macho, poda de ramas y árboles, aplicación de insecticida.
Piscina Semiolímpica Bárbara Muñoz:  mantenimiento de filtros, instalación de reja de seguridad (entrada al cuarto de máquinas), recuperación de PH del agua, mantenimiento de bombas, mantenimiento de zonas verdes, nivelación de agua, toma de muestra Aqualab, adecuación de duchas, reparación de lámparas, Control de avispas.
Pesas: Orden, aseo y limpieza, pintura externa de ladrillos con colores rojo colonial y gris basalto. Recolección de hojas, engrasado de máquinas.
Parque Bio-Saludable: limpieza, poda de zonas verdes, adecuación y lubricación de juegos, mantenimiento rutinario de máquinas, pintura de juegos.
                                                                                                                                                                                                                                                                                                                                                                                   Cancha Múltiple de Cemento: mantenimiento de zonas verdes, orden y aseo, recolección de material vegetal, arreglo de bebederos (llaves), recolección de hojas.
Cancha Auxiliar Saulo Alfonso García Puente: Se realizaron labores de mantenimiento, aseo general y poda de contornos.
</t>
    </r>
    <r>
      <rPr>
        <b/>
        <sz val="10"/>
        <rFont val="Arial"/>
        <family val="2"/>
      </rPr>
      <t xml:space="preserve">Corte al 31 de Agosto 2023. </t>
    </r>
    <r>
      <rPr>
        <sz val="10"/>
        <rFont val="Arial"/>
        <family val="2"/>
      </rPr>
      <t xml:space="preserve">
A partir del 1 de agosto se apoyó en el seguimiento a los escenarios de la Villa deportiva para el buen estado de las mismas en los eventos institucionales.                                                                                                                                                                                   
Coliseo cubierto Luis Javier Mosquera: se realizaron las labores de mantenimiento correspondientes a las actividades rutinarias (Orden, limpieza y aseo), Pintura de oficinas,  limpieza cancha de bádminton y contornos, limpieza de calados, limpieza de graderías, descope de árboles externos, pintura de barandas y barandales, demarcación zonas de peligro,  poda y limpieza de contornos.                                                                                                                                                                                                                                                                                                          Gimnasio:   Orden, aseo limpieza, adecuación de máquinas, ajuste de sillines, soldadura de máquinas, cambio de guayas, lubricación de poleas, cambio de balineras.                                                                                                       Almacén:  Orden, aseo limpieza y desinfección, apoyo en la adecuación de materiales e insumos.
Cancha de Bádminton: Orden, aseo y limpieza.
Pista de patinaje León Montes de Oca: Poda con tractor y limpieza de contornos con guadaña, recolección de material vegetal, erradicación de marihuano macho, poda de ramas y árboles, aplicación de insecticida, reparación de loza canales de aguas lluvias.
Piscina Semiolímpica Bárbara Muñoz:  mantenimiento de filtros, instalación de reja de seguridad (entrada al cuarto de máquinas), recuperación de PH del agua, mantenimiento de bombas, mantenimiento de zonas verdes, nivelación de agua, toma de muestra Aqualab, adecuación de duchas, reparación de lámparas, Control de avispas, la piscina entra en reconstrucción por medio de la empresa privada Jaramillo mora.
Pesas: Orden, aseo y limpieza, pintura externa de ladrillos con colores rojo colonial y gris basalto. Recolección de hojas, engrasado de máquinas, pintura interna y adecuación de máquinas, mantenimiento preventivo.
Parque Bio-Saludable: limpieza, poda de zonas verdes, adecuación y lubricación de juegos, mantenimiento rutinario de máquinas, pintura de máquinas.
                                                                                                                                                                                                                                                                                                                                                                                  Cancha Múltiple de Cemento: mantenimiento de zonas verdes, orden y aseo, recolección de material vegetal, arreglo de bebederos (llaves), recolección de hojas.
Cancha Auxiliar Saulo Alfonso García Puente: Se realizaron labores de mantenimiento, aseo general y poda de contornos, adecuación de tapas aguas lluvias
C</t>
    </r>
    <r>
      <rPr>
        <b/>
        <sz val="10"/>
        <rFont val="Arial"/>
        <family val="2"/>
      </rPr>
      <t xml:space="preserve">orte al 30 de Septiembre 2023. </t>
    </r>
    <r>
      <rPr>
        <sz val="10"/>
        <rFont val="Arial"/>
        <family val="2"/>
      </rPr>
      <t xml:space="preserve">
A partir del 1 de septiembre se apoyó en el seguimiento a los escenarios de la Villa deportiva para el buen estado de las mismas en los eventos institucionales.                                                                                                                                                                                   
Coliseo cubierto Luis Javier Mosquera: se realizaron las labores de mantenimiento correspondientes a las actividades rutinarias (Orden, limpieza y aseo), Pintura de oficinas,  limpieza cancha de bádminton y contornos, limpieza de calados, limpieza de graderías, descope de árboles externos, pintura de barandas y barandales, demarcación zonas de peligro,  poda y limpieza de contornos.                                                                                                                                                                                                                                                                                                          Gimnasio:   Orden, aseo limpieza, adecuación de máquinas, ajuste de sillines, soldadura de máquinas, cambio de guayas, lubricación de poleas, cambio de balineras.                                                                                                       Almacén:  Orden, aseo limpieza y desinfección, apoyo en la adecuación de materiales e insumos.
Cancha de Bádminton: Orden, aseo y limpieza.
Pista de patinaje León Montes de Oca: Poda con tractor y limpieza de contornos con guadaña, recolección de material vegetal, erradicación de marihuano macho, poda de ramas y árboles, aplicación de insecticida, reparación de loza canales de aguas lluvias, limpieza con maquina sopladora de toda la pista 2 veces al día.
Piscina Semiolímpica Bárbara Muñoz:  la piscina entra en reconstrucción por medio de la empresa privada Jaramillo mora.
Pesas: Orden, aseo y limpieza, pintura externa de ladrillos con colores rojo colonial y gris basalto. Recolección de hojas, engrasado de máquinas, pintura interna y adecuación de máquinas, mantenimiento preventivo.
Parque Bio-Saludable: limpieza, poda de zonas verdes, adecuación y lubricación de juegos, mantenimiento rutinario de máquinas.
                                                                                                                                                                                                                                                                                                                                                                                  Cancha Múltiple de Cemento: mantenimiento de zonas verdes, orden y aseo, recolección de material vegetal, arreglo de bebederos (llaves), recolección de hojas.
Cancha Auxiliar Saulo Alfonso García Puente: Se realizaron labores de mantenimiento, aseo general y poda de contornos, adecuación de tapas aguas lluvias
</t>
    </r>
    <r>
      <rPr>
        <b/>
        <sz val="10"/>
        <rFont val="Arial"/>
        <family val="2"/>
      </rPr>
      <t xml:space="preserve">Corte al 31 de Octubre 2023. </t>
    </r>
    <r>
      <rPr>
        <sz val="10"/>
        <rFont val="Arial"/>
        <family val="2"/>
      </rPr>
      <t xml:space="preserve">
A partir del 1 de octubre se apoyó en el seguimiento a los escenarios de la Villa deportiva para el buen estado de las mismas en los eventos institucionales.                                                                                                                                                                                   
Coliseo cubierto Luis Javier Mosquera: se realizaron las labores de mantenimiento correspondientes a las actividades rutinarias (Orden, limpieza y aseo),limpieza cancha de bádminton y contornos, limpieza de calados, limpieza de graderías, descope de árboles externos, adecuación canchas de pingpong, demarcación , limpieza de telarañas, verificación vallas internas, preparación de instalación de la semana de Bienestar Laboral del 2 al 6 de octubre.                                                                                                                                                                                                                                                                                                          Gimnasio:   Orden, aseo limpieza, adecuación de máquinas, ajuste de sillines, cambio de guayas, lubricación de poleas, cambio de balineras, mantenimiento rutinario.                                                                                                      Almacén:  Orden, aseo limpieza y desinfección, apoyo en la adecuación de materiales e insumos, mantenimiento aire acondicionado.
Cancha de Bádminton: Orden, aseo y limpieza. instalación de canchas, adecuación de implementación.
Pista de patinaje León Montes de Oca: Poda con tractor y limpieza de contornos con guadaña, recolección de material vegetal, erradicación de marihuano macho, poda de ramas y árboles, aplicación de insecticida, aplicación de herbicida, limpieza con maquina sopladora de toda la pista 2 veces al día para entrenos de los deportistas.
Piscina Semiolímpica Bárbara Muñoz:  la piscina entra en reconstrucción por medio de la empresa privada Jaramillo mora, fecha estimada de entrega 20 de diciembre 2023
Pesas: Orden, aseo y limpieza, Recolección de hojas, engrasado de máquinas, reparación de vallas.
Parque Bio-Saludable: limpieza, poda de zonas verdes, adecuación y lubricación de juegos, mantenimiento rutinario de máquinas.
                                                                                                                                                                                                                                                                                                                                                                                 Cancha Múltiple de Cemento: mantenimiento de zonas verdes, orden y aseo, recolección de material vegetal, arreglo de bebederos (llaves), recolección de hojas.
Cancha Auxiliar Saulo Alfonso García Puente: Se realizaron labores de mantenimiento, aseo general y poda de contornos, adecuación de tapas aguas lluvias
</t>
    </r>
    <r>
      <rPr>
        <b/>
        <sz val="10"/>
        <rFont val="Arial"/>
        <family val="2"/>
      </rPr>
      <t>Corte al 30 de Noviembre 2023.</t>
    </r>
    <r>
      <rPr>
        <sz val="10"/>
        <rFont val="Arial"/>
        <family val="2"/>
      </rPr>
      <t xml:space="preserve"> 
A partir del 1 de noviembre se apoyó en el seguimiento a los escenarios de la Villa deportiva para el buen estado de las mismas en los eventos institucionales.                                                                                                                                                                                   
Coliseo cubierto Luis Javier Mosquera: se realizaron las labores de mantenimiento correspondientes a las actividades rutinarias (Orden, limpieza y aseo),limpieza cancha de bádminton y contornos, limpieza de calados, limpieza de graderías, descope de árboles externos, adecuación canchas de pingpong, demarcación , limpieza de telarañas, verificación vallas internas.                                                                                                                                                                                                                                                                                                       Gimnasio:   Orden, aseo limpieza, adecuación de máquinas, ajuste de sillines, cambio de guayas, lubricación de poleas, cambio de balineras, mantenimiento rutinario.                                                                                                      Almacén:  Orden, aseo limpieza y desinfección, apoyo en la adecuación de materiales e insumos, depuración de bodega.
Cancha de Bádminton: Orden, aseo y limpieza. instalación de canchas, adecuación de implementación.
Pista de patinaje León Montes de Oca: Poda con tractor y limpieza de contornos con guadaña, recolección de material vegetal, erradicación de marihuano macho, poda de ramas y árboles, aplicación de insecticida, aplicación de herbicida, limpieza con maquina sopladora de toda la pista 2 veces al día para entrenos de los deportistas, limpieza de canales de aguas lluvias.
Piscina Semiolímpica Bárbara Muñoz:  la piscina entra en reconstrucción por medio de la empresa privada Jaramillo mora, fecha estimada de entrega 20 de diciembre 2023
Pesas: Orden, aseo y limpieza, Recolección de hojas, engrasado de máquinas, reparación de vallas, pintura exterior de fachada.
Parque Bio-Saludable: limpieza, poda de zonas verdes, adecuación y lubricación de juegos, mantenimiento rutinario de máquinas.
                                                                                                                                                                                                                                                                                                                                                                                 Cancha Múltiple de Cemento: mantenimiento de zonas verdes, orden y aseo, recolección de material vegetal, reparación de bebederos, recolección de hojas, limpieza con detergente.
Cancha Auxiliar Saulo Alfonso García Puente: Se realizaron labores de mantenimiento, aseo general y poda de contornos, monte y desmonte de mallas para los diferentes partidos realizados.
</t>
    </r>
    <r>
      <rPr>
        <b/>
        <sz val="10"/>
        <rFont val="Arial"/>
        <family val="2"/>
      </rPr>
      <t>Corte Diciembre 2023.</t>
    </r>
    <r>
      <rPr>
        <sz val="10"/>
        <rFont val="Arial"/>
        <family val="2"/>
      </rPr>
      <t xml:space="preserve"> 
A partir del 1 de diciembre se apoyó en el seguimiento a los escenarios de la Villa deportiva para el buen estado de las mismas en los eventos institucionales.                                                                                                                                                                                
Coliseo cubierto Luis Javier Mosquera: se realizaron las labores de mantenimiento correspondientes a las actividades rutinarias (Orden, limpieza y aseo),pintura  cancha de bádminton y contornos, limpieza de calados, limpieza de graderías, descope de árboles externos, limpieza de telarañas, demarcación de canchas, depuración de objetos en mal estado.                                                                                                                                                                                                                                                                                                       Gimnasio:   Orden, aseo limpieza, adecuación de máquinas, ajuste de sillines, cambio de guayas, lubricación de poleas, cambio de balineras, mantenimiento rutinario, movimiento de máquinas                                                                                                      Almacén:  Orden, aseo limpieza y desinfección, apoyo en la adecuación de materiales e insumos, reparación de lavamanos, entrega de maquinaria herramienta he insumos sobrantes de bodega a almacén.
Cancha de Bádminton: Orden, aseo y limpieza. instalación de canchas, adecuación de implementación, marcación de pista.
Pista de patinaje León Montes de Oca: Poda con tractor y limpieza de contornos con guadaña, recolección de material vegetal, erradicación de marihuano macho, poda de ramas y árboles, aplicación de insecticida, aplicación de herbicida, limpieza con maquina sopladora de toda la pista 2 veces al día para entrenos de los deportistas, limpieza de canales de aguas lluvias.
Piscina Semiolímpica Bárbara Muñoz:  la piscina entra en reconstrucción por medio de la empresa privada Jaramillo mora, fecha estimada de entrega 20 de enero 2024 (retraso en la obra por diseño de cuarto de máquinas)
Pesas: Orden, aseo y limpieza, Recolección de hojas, engrasado de máquinas, reparación de vallas, reparación de lavamanos, sanitario y griferías, retiro de espejos rotos.
Parque Bio-Saludable: limpieza, poda de zonas verdes, adecuación y lubricación de juegos, mantenimiento rutinario de máquinas.
Cancha Múltiple de Cemento: mantenimiento de zonas verdes, orden y aseo, recolección de material vegetal, recolección de hojas, poda de árboles.
Cancha Auxiliar Saulo Alfonso García Puente: Se realizaron labores de mantenimiento, aseo general y poda de contornos, monte y desmonte de mallas para los diferentes partidos realizados, inspección de la grama sintética, aplicación de caucho.</t>
    </r>
  </si>
  <si>
    <r>
      <rPr>
        <b/>
        <sz val="10"/>
        <rFont val="Arial"/>
        <family val="2"/>
      </rPr>
      <t>Corte al 28 de Febrero del 2023.</t>
    </r>
    <r>
      <rPr>
        <sz val="10"/>
        <rFont val="Arial"/>
        <family val="2"/>
      </rPr>
      <t xml:space="preserve">
Se realizaron labores de mantenimiento, aseo general, limpieza de graderías, mantenimiento de baterías sanitarias y duchas, barrido y trapeado de pista, limpieza de silletería, adecuación de griferías, lavado de techo.
</t>
    </r>
    <r>
      <rPr>
        <b/>
        <sz val="10"/>
        <rFont val="Arial"/>
        <family val="2"/>
      </rPr>
      <t xml:space="preserve">Corte a 31 de Marzo 2023. 
</t>
    </r>
    <r>
      <rPr>
        <sz val="10"/>
        <rFont val="Arial"/>
        <family val="2"/>
      </rPr>
      <t xml:space="preserve">Se realizaron labores de mantenimiento, aseo general, limpieza de graderías, mantenimiento de baterías sanitarias y duchas, barrido y trapeado de pista, limpieza de silletería, adecuación de griferías, lavado de techo, reparación puerta de emergencia principal, arreglos locativos entre otros.
</t>
    </r>
    <r>
      <rPr>
        <b/>
        <sz val="10"/>
        <rFont val="Arial"/>
        <family val="2"/>
      </rPr>
      <t>Corte a 30 de Abril 2023.</t>
    </r>
    <r>
      <rPr>
        <sz val="10"/>
        <rFont val="Arial"/>
        <family val="2"/>
      </rPr>
      <t xml:space="preserve"> 
Se realizaron labores de mantenimiento, aseo general, limpieza de graderías, mantenimiento de baterías sanitarias y duchas, barrido y trapeado de pista, limpieza de silletería, adecuación de griferías, cambio de accesorios para lavamanos y tuberías, reparación de alcantarillado externo, reparación de lava manos, mejora en la pintura de la cancha, inspección de laminaria interna y externa, reparación de puerta salida de emergencia.
</t>
    </r>
    <r>
      <rPr>
        <b/>
        <sz val="10"/>
        <rFont val="Arial"/>
        <family val="2"/>
      </rPr>
      <t xml:space="preserve">
Corte a 31 Mayo 2023. 
</t>
    </r>
    <r>
      <rPr>
        <sz val="10"/>
        <rFont val="Arial"/>
        <family val="2"/>
      </rPr>
      <t xml:space="preserve">Se realizaron labores de mantenimiento, aseo general, limpieza de graderías, mantenimiento de baterías sanitarias y duchas, barrido y trapeado de pista, limpieza de silletería, cambio de accesorios para lavamanos y tuberías, poda de árboles externos. 
</t>
    </r>
    <r>
      <rPr>
        <b/>
        <sz val="10"/>
        <rFont val="Arial"/>
        <family val="2"/>
      </rPr>
      <t xml:space="preserve">Corte a 30 Junio 2023. </t>
    </r>
    <r>
      <rPr>
        <sz val="10"/>
        <rFont val="Arial"/>
        <family val="2"/>
      </rPr>
      <t xml:space="preserve">
Se realizaron labores de mantenimiento, aseo general, limpieza de graderías, mantenimiento de baterías sanitarias y duchas, barrido y trapeado de pista, limpieza de silletería, cambio de accesorios para lavamanos y tuberías, poda de árboles externos. 
</t>
    </r>
    <r>
      <rPr>
        <b/>
        <sz val="10"/>
        <rFont val="Arial"/>
        <family val="2"/>
      </rPr>
      <t xml:space="preserve">Con corte a 31 Julio 2023. </t>
    </r>
    <r>
      <rPr>
        <sz val="10"/>
        <rFont val="Arial"/>
        <family val="2"/>
      </rPr>
      <t xml:space="preserve">
Se realizaron labores de mantenimiento, aseo general, limpieza de graderías, mantenimiento de baterías sanitarias y duchas, barrido y trapeado de cancha, limpieza de silletería, cambio de accesorios para lavamanos y tuberías, cambio de luminarias externas.
</t>
    </r>
    <r>
      <rPr>
        <b/>
        <sz val="10"/>
        <rFont val="Arial"/>
        <family val="2"/>
      </rPr>
      <t xml:space="preserve">Corte a 31 Agosto 2023. </t>
    </r>
    <r>
      <rPr>
        <sz val="10"/>
        <rFont val="Arial"/>
        <family val="2"/>
      </rPr>
      <t xml:space="preserve">
Se realizaron labores de mantenimiento, aseo general, limpieza de graderías, mantenimiento de baterías sanitarias y duchas, barrido y trapeado de cancha, limpieza de silletería, cambio de accesorios para lavamanos y tuberías, cambio de luminarias externas.
</t>
    </r>
    <r>
      <rPr>
        <b/>
        <sz val="10"/>
        <rFont val="Arial"/>
        <family val="2"/>
      </rPr>
      <t xml:space="preserve">Corte a 30 Septiembre 2023. </t>
    </r>
    <r>
      <rPr>
        <sz val="10"/>
        <rFont val="Arial"/>
        <family val="2"/>
      </rPr>
      <t xml:space="preserve">
Se realizaron labores de mantenimiento, aseo general, limpieza de graderías, mantenimiento de baterías sanitarias y duchas, barrido y trapeado de cancha, limpieza de silletería, cambio de accesorios para lavamanos y tuberías, cambio de luminarias externas.
</t>
    </r>
    <r>
      <rPr>
        <b/>
        <sz val="10"/>
        <rFont val="Arial"/>
        <family val="2"/>
      </rPr>
      <t xml:space="preserve">Corte a 31 Octubre 2023. 
</t>
    </r>
    <r>
      <rPr>
        <sz val="10"/>
        <rFont val="Arial"/>
        <family val="2"/>
      </rPr>
      <t xml:space="preserve">Se realizaron labores de mantenimiento, aseo general, limpieza de graderías, mantenimiento de baterías sanitarias y duchas, barrido y trapeado de cancha, limpieza de silletería, cambio de accesorios para lavamanos y tuberías, cambio de 10 luminarias internas. Adecuación e instalación de mesas de votación desde el viernes 27 hasta el 2 jueves de noviembre para las elecciones territoriales del 2023                                                                                                                              
</t>
    </r>
    <r>
      <rPr>
        <b/>
        <sz val="10"/>
        <rFont val="Arial"/>
        <family val="2"/>
      </rPr>
      <t>Corte a 30 Noviembre 2023.</t>
    </r>
    <r>
      <rPr>
        <sz val="10"/>
        <rFont val="Arial"/>
        <family val="2"/>
      </rPr>
      <t xml:space="preserve"> 
Se realizaron labores de mantenimiento, aseo general, limpieza de graderías, mantenimiento de baterías sanitarias y duchas, barrido y trapeado de cancha, limpieza de silletería, cambio de accesorios para lavamanos y tuberías, demarcación con cinta de peligro en el baño de hombres, protección de la cancha para los eventos realizados durante el mes de Noviembre.
</t>
    </r>
    <r>
      <rPr>
        <b/>
        <sz val="10"/>
        <rFont val="Arial"/>
        <family val="2"/>
      </rPr>
      <t xml:space="preserve">Corte  Diciembre 2023. 
</t>
    </r>
    <r>
      <rPr>
        <sz val="10"/>
        <rFont val="Arial"/>
        <family val="2"/>
      </rPr>
      <t>Se realizaron labores de mantenimiento, aseo general, limpieza de graderías, mantenimiento de baterías sanitarias y duchas, barrido y trapeado de cancha, limpieza de silletería, cambio de accesorios para lavamanos y tuberías, reparación de mesón lavamanos baño de hombres, inspección de fuga de agua reportada por consumo elevado en el recibo de Emcali.</t>
    </r>
  </si>
  <si>
    <r>
      <rPr>
        <b/>
        <sz val="10"/>
        <rFont val="Arial"/>
        <family val="2"/>
      </rPr>
      <t>Corte al 28 de Febrero del 2023.</t>
    </r>
    <r>
      <rPr>
        <sz val="10"/>
        <rFont val="Arial"/>
        <family val="2"/>
      </rPr>
      <t xml:space="preserve">
Aseo general, poda de canchas y zonas verdes con tractor y contornos con guadaña, marcación de canchas, limpieza sumidero de aguas lluvias, poda de árboles, mantenimiento de canchas, embellecimiento de graderías, adecuación de canchas de tejo, aplicación de caucho en grama sintética.
</t>
    </r>
    <r>
      <rPr>
        <b/>
        <sz val="10"/>
        <rFont val="Arial"/>
        <family val="2"/>
      </rPr>
      <t xml:space="preserve">Corte a 31 de Marzo 2023. </t>
    </r>
    <r>
      <rPr>
        <sz val="10"/>
        <rFont val="Arial"/>
        <family val="2"/>
      </rPr>
      <t xml:space="preserve">                                                                                                                                                                                                                                                         
Aseo general, poda de canchas  y zonas verdes con tractor y contornos con guadaña, limpieza sumidero de aguas lluvias, poda de árboles, mantenimiento de canchas,  mantenimiento de domo , preparación fertilizante para cancha de futbol, erradicación manual de maleza cancha de futbol, recolección de escombros hojas  y  frutos secos , demarcación de cancha con pintura, retiro de malla en mal estado en cancha sintética, reparación puerta de baño con soldadura,  reparación alambrado de púas en malla perimetral.
</t>
    </r>
    <r>
      <rPr>
        <b/>
        <sz val="10"/>
        <rFont val="Arial"/>
        <family val="2"/>
      </rPr>
      <t xml:space="preserve">Corte a 30 de Abril 2023.
</t>
    </r>
    <r>
      <rPr>
        <sz val="10"/>
        <rFont val="Arial"/>
        <family val="2"/>
      </rPr>
      <t xml:space="preserve"> Aseo general, poda de canchas  y zonas verdes con tractor y contornos con guadaña, limpieza sumidero de aguas lluvias, poda de árboles, mantenimiento de canchas,  mantenimiento de domo , preparación fertilizante para cancha de futbol, erradicación manual de maleza cancha de futbol, recolección de s hojas  y  frutos secos , demarcación de cancha con pintura.
</t>
    </r>
    <r>
      <rPr>
        <b/>
        <sz val="10"/>
        <rFont val="Arial"/>
        <family val="2"/>
      </rPr>
      <t xml:space="preserve">Corte a 31 de Mayo 2023.  </t>
    </r>
    <r>
      <rPr>
        <sz val="10"/>
        <rFont val="Arial"/>
        <family val="2"/>
      </rPr>
      <t xml:space="preserve">                                                                                                                                                                                                                                                        
Aseo general, poda de canchas  y zonas verdes con tractor y contornos con guadaña, descope de árboles, mantenimiento de canchas , preparación fertilizante para cancha de futbol, erradicación manual de maleza cancha de futbol, recolección de hojas  y  frutos secos , demarcación de cancha con pintura, reparación de malla perimetral, mejora en el alambrado de las mallas, trabajo de soladura de malla, reparación de juegos infantiles, demarcación de zonas con pintura de tráfico (sardineles), adecuación de canchas de tejo, reparación de chapa en el área de pesas, riego permanente de canchas.
</t>
    </r>
    <r>
      <rPr>
        <b/>
        <sz val="10"/>
        <rFont val="Arial"/>
        <family val="2"/>
      </rPr>
      <t xml:space="preserve">Corte a 30 de Junio 2023. </t>
    </r>
    <r>
      <rPr>
        <sz val="10"/>
        <rFont val="Arial"/>
        <family val="2"/>
      </rPr>
      <t xml:space="preserve">                                                                                                                                                                                                                                                        
Aseo general, poda de canchas  y zonas verdes con tractor y contornos con guadaña, descope de árboles, mantenimiento de canchas , preparación fertilizante para cancha de futbol, erradicación manual de maleza cancha de futbol, recolección de hojas  y  frutos secos , demarcación de cancha con pintura, reparación de malla perimetral, mejora en el alambrado de las mallas, trabajo de soladura de mallas, reparación de juegos infantiles, pintura de muros y paredes ( gris y rojo colonial), mantenimiento de bombas, riego permanente de cancha, desmonte de canal de aguas lluvias 
</t>
    </r>
    <r>
      <rPr>
        <b/>
        <sz val="10"/>
        <rFont val="Arial"/>
        <family val="2"/>
      </rPr>
      <t xml:space="preserve">Corte a 31 de Julio 2023. </t>
    </r>
    <r>
      <rPr>
        <sz val="10"/>
        <rFont val="Arial"/>
        <family val="2"/>
      </rPr>
      <t xml:space="preserve">                                                                                                                                                                                                                                                        
Aseo general, poda de canchas  y zonas verdes con tractor y contornos con guadaña, descope de árboles, mantenimiento de canchas , preparación fertilizante para cancha de futbol, erradicación manual de maleza cancha de futbol, recolección de hojas  y  frutos secos , demarcación de cancha con pintura, reparación de malla perimetral, mejora en el alambrado de las mallas, instalación de polisobra en salón de pesas, reparación de juegos infantiles, pintura de muros y paredes ( gris y rojo colonial), mantenimiento de bombas, riego permanente de cancha, mantenimiento de canales de aguas lluvias, demolición de muro.
</t>
    </r>
    <r>
      <rPr>
        <b/>
        <sz val="10"/>
        <rFont val="Arial"/>
        <family val="2"/>
      </rPr>
      <t xml:space="preserve">Corte a 31 de Agosto 2023. </t>
    </r>
    <r>
      <rPr>
        <sz val="10"/>
        <rFont val="Arial"/>
        <family val="2"/>
      </rPr>
      <t xml:space="preserve">                                                                                                                                                                                                                                                         
Aseo general, poda de canchas  y zonas verdes con tractor y contornos con guadaña, descope de árboles, mantenimiento de canchas , preparación fertilizante para cancha de futbol, erradicación manual de maleza cancha de futbol, recolección de hojas  y  frutos secos , demarcación de cancha con pintura, reparación de malla perimetral, mejora en el alambrado de las mallas, instalación de polisobra en salón de pesas, reparación de juegos infantiles, pintura de muros y paredes ( gris y rojo colonial), mantenimiento de bombas, riego permanente de cancha, mantenimiento de canales de aguas lluvias, construcción lavamanos baño de mujeres.
</t>
    </r>
    <r>
      <rPr>
        <b/>
        <sz val="10"/>
        <rFont val="Arial"/>
        <family val="2"/>
      </rPr>
      <t xml:space="preserve">Corte a 30 de Septiembre 2023. </t>
    </r>
    <r>
      <rPr>
        <sz val="10"/>
        <rFont val="Arial"/>
        <family val="2"/>
      </rPr>
      <t xml:space="preserve">                                                                                                                                                                                                                                                         
Aseo general, poda de canchas  y zonas verdes con tractor y contornos con guadaña, descope de árboles, mantenimiento de canchas , preparación fertilizante para cancha de futbol, erradicación manual de maleza cancha de futbol, recolección de hojas  y  frutos secos , demarcación de cancha con pintura, reparación de malla perimetral, mejora en el alambrado de las mallas, instalación de polisobra en salón de pesas, reparación de juegos infantiles, mantenimiento de bombas, riego permanente de cancha, mantenimiento de canales de aguas lluvias.
</t>
    </r>
    <r>
      <rPr>
        <b/>
        <sz val="10"/>
        <rFont val="Arial"/>
        <family val="2"/>
      </rPr>
      <t xml:space="preserve">Corte a 31 de Octubre 2023. </t>
    </r>
    <r>
      <rPr>
        <sz val="10"/>
        <rFont val="Arial"/>
        <family val="2"/>
      </rPr>
      <t xml:space="preserve">                                                                                                                                                                                                                                                         
Aseo general, poda de canchas  y zonas verdes con tractor y contornos con guadaña, descope de árboles, mantenimiento de canchas , preparación fertilizante para cancha de futbol, erradicación manual de maleza cancha de futbol, recolección de hojas  y  frutos secos , demarcación de cancha con pintura, reparación de malla perimetral con soportes para mejor firmeza, mejora en el alambrado de las mallas, mantenimiento de bombas, riego permanente de cancha, mantenimiento de canales de aguas lluvias, adecuación e instalación de mesas de votación desde el viernes 27 hasta el 30 lunes de octubre para las elecciones territorios del 2023.                                                                                                                                                                                                                                                                      
</t>
    </r>
    <r>
      <rPr>
        <b/>
        <sz val="10"/>
        <rFont val="Arial"/>
        <family val="2"/>
      </rPr>
      <t xml:space="preserve">Corte a 30 Noviembre 2023. </t>
    </r>
    <r>
      <rPr>
        <sz val="10"/>
        <rFont val="Arial"/>
        <family val="2"/>
      </rPr>
      <t xml:space="preserve">                                                                                                                                                                                                                                                         
Aseo general, poda de canchas  y zonas verdes con tractor y contornos con guadaña, descope de árboles, mantenimiento de canchas , preparación fertilizante para cancha de futbol, erradicación manual de maleza cancha de futbol, recolección de hojas  y  frutos secos , demarcación de cancha con pintura, reparación de malla perimetral con soportes para mejor firmeza, mejora en el alambrado de las mallas, mantenimiento de bombas, riego permanente de cancha, mantenimiento de canales de aguas lluvias, adecuación e instalación de mesas de votación desde el viernes 27 hasta el 30 lunes de octubre para las elecciones territorios del 2023.
</t>
    </r>
    <r>
      <rPr>
        <b/>
        <sz val="10"/>
        <rFont val="Arial"/>
        <family val="2"/>
      </rPr>
      <t xml:space="preserve">Corte  Diciembre 2023. </t>
    </r>
    <r>
      <rPr>
        <sz val="10"/>
        <rFont val="Arial"/>
        <family val="2"/>
      </rPr>
      <t xml:space="preserve">                                                                                                                                                                                                                                                         
Aseo general, poda de canchas  y zonas verdes con tractor y contornos con guadaña, descope de árboles, mantenimiento de canchas , preparación fertilizante para cancha de futbol, erradicación manual de maleza cancha de futbol, recolección de hojas  y  frutos secos , demarcación de cancha con pintura sin plomo, mantenimiento de bombas, riego permanente de cancha, mantenimiento de canales de aguas lluvias, desinfección de domo, adecuación implementación primera infancia, inventario de herramienta y equipos.</t>
    </r>
  </si>
  <si>
    <r>
      <t xml:space="preserve">Corte al 28 de Febrero del 2023.
</t>
    </r>
    <r>
      <rPr>
        <sz val="10"/>
        <rFont val="Arial"/>
        <family val="2"/>
      </rPr>
      <t xml:space="preserve">Se realizaron labores de mantenimiento, aseo general, servicio de vigilancia, guadañado de zonas verdes, recolección de césped y hojas, arreglo de zonas verdes jardines, limpieza de canales de aguas lluvias, barrido de canchas y graderías, recolección diaria de basuras, mejora en cableado eléctrico, instalación de tomacorrientes y nuevos puntos de iluminación.
</t>
    </r>
    <r>
      <rPr>
        <b/>
        <sz val="10"/>
        <rFont val="Arial"/>
        <family val="2"/>
      </rPr>
      <t>Corte a 31 de Marzo 2023.</t>
    </r>
    <r>
      <rPr>
        <sz val="10"/>
        <rFont val="Arial"/>
        <family val="2"/>
      </rPr>
      <t xml:space="preserve">
Se realizaron labores de mantenimiento, aseo general, servicio de vigilancia, guadañado de zonas verdes, recolección de césped y hojas, arreglo de zonas verdes jardines, limpieza de canales de aguas lluvias, barrido de canchas y graderías, recolección diaria de basuras, mejora en cableado eléctrico, instalación de tomacorrientes y nuevos puntos de iluminación, se reporto el hurto de cableado y se espera cuantificar los daños encontrados.</t>
    </r>
    <r>
      <rPr>
        <b/>
        <sz val="10"/>
        <rFont val="Arial"/>
        <family val="2"/>
      </rPr>
      <t xml:space="preserve">
Corte a 30 de abril 
</t>
    </r>
    <r>
      <rPr>
        <sz val="10"/>
        <rFont val="Arial"/>
        <family val="2"/>
      </rPr>
      <t>Se realizaron labores de mantenimiento, aseo general, servicio de vigilancia, guadañado de zonas verdes, recolección de césped y hojas, arreglo de zonas verdes jardines, limpieza de canales de aguas lluvias, barrido de canchas y graderías, recolección diaria de basuras.</t>
    </r>
    <r>
      <rPr>
        <b/>
        <sz val="10"/>
        <rFont val="Arial"/>
        <family val="2"/>
      </rPr>
      <t xml:space="preserve">
Corte a 31 de Mayo 2023 
</t>
    </r>
    <r>
      <rPr>
        <sz val="10"/>
        <rFont val="Arial"/>
        <family val="2"/>
      </rPr>
      <t>Se realizaron labores de mantenimiento, aseo general, servicio de vigilancia, recolección de césped y hojas, arreglo de jardines, limpieza de canales de aguas lluvias, barrido de canchas y graderías, recolección diaria de basuras, reparación de cableado eléctrico, reparación de luminarias, adecuación de tomacorrientes.</t>
    </r>
    <r>
      <rPr>
        <b/>
        <sz val="10"/>
        <rFont val="Arial"/>
        <family val="2"/>
      </rPr>
      <t xml:space="preserve">
Corte a 30 de Junio 2023 
</t>
    </r>
    <r>
      <rPr>
        <sz val="10"/>
        <rFont val="Arial"/>
        <family val="2"/>
      </rPr>
      <t>Se realizaron labores de mantenimiento, aseo general, servicio de vigilancia, recolección de césped y hojas, arreglo de jardines, limpieza de canales de aguas lluvias, barrido de canchas y graderías, recolección diaria de basuras, reparación de cableado eléctrico, reparación de luminarias, adecuación de tomacorrientes.</t>
    </r>
    <r>
      <rPr>
        <b/>
        <sz val="10"/>
        <rFont val="Arial"/>
        <family val="2"/>
      </rPr>
      <t xml:space="preserve">
Corte a 31 de Julio 2023 
</t>
    </r>
    <r>
      <rPr>
        <sz val="10"/>
        <rFont val="Arial"/>
        <family val="2"/>
      </rPr>
      <t xml:space="preserve">Se realizaron labores de mantenimiento, aseo general, servicio de vigilancia, recolección de césped y hojas, arreglo de jardines, limpieza de canales de aguas lluvias, barrido de canchas y graderías, recolección diaria de basuras. </t>
    </r>
    <r>
      <rPr>
        <b/>
        <sz val="10"/>
        <rFont val="Arial"/>
        <family val="2"/>
      </rPr>
      <t xml:space="preserve">  
Corte a 31 de Agosto  2023.
</t>
    </r>
    <r>
      <rPr>
        <sz val="10"/>
        <rFont val="Arial"/>
        <family val="2"/>
      </rPr>
      <t xml:space="preserve">Se realizaron labores de mantenimiento, aseo general, servicio de vigilancia, recolección de césped y hojas, arreglo de jardines, limpieza de canales de aguas lluvias, barrido de canchas y graderías, recolección diaria de basuras. 
</t>
    </r>
    <r>
      <rPr>
        <b/>
        <sz val="10"/>
        <rFont val="Arial"/>
        <family val="2"/>
      </rPr>
      <t xml:space="preserve">corte a 30 de Septiembre 2023 </t>
    </r>
    <r>
      <rPr>
        <sz val="10"/>
        <rFont val="Arial"/>
        <family val="2"/>
      </rPr>
      <t xml:space="preserve">
Se realizaron labores de mantenimiento, aseo general, servicio de vigilancia, recolección de césped y hojas, arreglo de jardines, limpieza de canales de aguas lluvias, barrido de canchas y graderías, recolección diaria de basuras.      
</t>
    </r>
    <r>
      <rPr>
        <b/>
        <sz val="10"/>
        <rFont val="Arial"/>
        <family val="2"/>
      </rPr>
      <t xml:space="preserve">corte a 31 de Octubre 2023 </t>
    </r>
    <r>
      <rPr>
        <sz val="10"/>
        <rFont val="Arial"/>
        <family val="2"/>
      </rPr>
      <t xml:space="preserve">
Se realizaron labores de mantenimiento, aseo general, servicio de vigilancia, recolección de césped y hojas, arreglo de jardines, limpieza de canales de aguas lluvias, barrido de canchas y graderías, recolección diaria de basuras.   </t>
    </r>
    <r>
      <rPr>
        <b/>
        <sz val="10"/>
        <rFont val="Arial"/>
        <family val="2"/>
      </rPr>
      <t xml:space="preserve">    
Corte a 30 Noviembre 2023 
</t>
    </r>
    <r>
      <rPr>
        <sz val="10"/>
        <rFont val="Arial"/>
        <family val="2"/>
      </rPr>
      <t xml:space="preserve">Se realizaron labores de mantenimiento, aseo general, servicio de vigilancia, recolección de césped y hojas, arreglo de jardines, limpieza de canales de aguas lluvias, barrido de canchas y graderías, recolección diaria de basuras.  
</t>
    </r>
    <r>
      <rPr>
        <b/>
        <sz val="10"/>
        <rFont val="Arial"/>
        <family val="2"/>
      </rPr>
      <t xml:space="preserve">Corte  Diciembre 2023 </t>
    </r>
    <r>
      <rPr>
        <sz val="10"/>
        <rFont val="Arial"/>
        <family val="2"/>
      </rPr>
      <t xml:space="preserve">
Se realizaron labores de mantenimiento, aseo general, servicio de vigilancia, recolección de césped y hojas, arreglo de jardines, limpieza de canales de aguas lluvias, barrido de canchas y graderías, recolección diaria de basuras.</t>
    </r>
  </si>
  <si>
    <r>
      <rPr>
        <b/>
        <sz val="10"/>
        <rFont val="Arial"/>
        <family val="2"/>
      </rPr>
      <t xml:space="preserve">Corte a 30 de Abril   2023.
</t>
    </r>
    <r>
      <rPr>
        <sz val="10"/>
        <rFont val="Arial"/>
        <family val="2"/>
      </rPr>
      <t xml:space="preserve">se realizo visita para programar el personal y las actividades a desarollar 
</t>
    </r>
    <r>
      <rPr>
        <b/>
        <sz val="10"/>
        <rFont val="Arial"/>
        <family val="2"/>
      </rPr>
      <t>Corte a 31 Mayo  2023.</t>
    </r>
    <r>
      <rPr>
        <sz val="10"/>
        <rFont val="Arial"/>
        <family val="2"/>
      </rPr>
      <t xml:space="preserve">
se realizó limpieza de zonas verdes, recolección de material vegetal, adecuación de bancas, 
</t>
    </r>
    <r>
      <rPr>
        <b/>
        <sz val="10"/>
        <rFont val="Arial"/>
        <family val="2"/>
      </rPr>
      <t>Corte a 31 Julio  2023.</t>
    </r>
    <r>
      <rPr>
        <sz val="10"/>
        <rFont val="Arial"/>
        <family val="2"/>
      </rPr>
      <t xml:space="preserve">
Se brindo apoyo con la poda de contornos de la cancha sintetica.
</t>
    </r>
    <r>
      <rPr>
        <b/>
        <sz val="10"/>
        <rFont val="Arial"/>
        <family val="2"/>
      </rPr>
      <t>Corte a 31 Agosto 2023.</t>
    </r>
    <r>
      <rPr>
        <sz val="10"/>
        <rFont val="Arial"/>
        <family val="2"/>
      </rPr>
      <t xml:space="preserve">
Orden limpieza y aseo, poda de zonas verdes con guadaña, recolección de material vegetal.
</t>
    </r>
    <r>
      <rPr>
        <b/>
        <sz val="10"/>
        <rFont val="Arial"/>
        <family val="2"/>
      </rPr>
      <t>Corte a 30 Septiembre  2023.</t>
    </r>
    <r>
      <rPr>
        <sz val="10"/>
        <rFont val="Arial"/>
        <family val="2"/>
      </rPr>
      <t xml:space="preserve">
Orden limpieza y aseo, poda de zonas verdes con guadaña, recolección de material vegetal.
</t>
    </r>
    <r>
      <rPr>
        <b/>
        <sz val="10"/>
        <rFont val="Arial"/>
        <family val="2"/>
      </rPr>
      <t>Corte a 30 Octubre  2023.</t>
    </r>
    <r>
      <rPr>
        <sz val="10"/>
        <rFont val="Arial"/>
        <family val="2"/>
      </rPr>
      <t xml:space="preserve">
Orden limpieza y aseo, poda de zonas verdes con guadaña, recolección de material vegetal.
</t>
    </r>
    <r>
      <rPr>
        <b/>
        <sz val="10"/>
        <rFont val="Arial"/>
        <family val="2"/>
      </rPr>
      <t>Corte a 30 Noviembre  2023.</t>
    </r>
    <r>
      <rPr>
        <sz val="10"/>
        <rFont val="Arial"/>
        <family val="2"/>
      </rPr>
      <t xml:space="preserve">
Limpieza de canales de aguas llivias y poda de contornos.
</t>
    </r>
    <r>
      <rPr>
        <b/>
        <sz val="10"/>
        <rFont val="Arial"/>
        <family val="2"/>
      </rPr>
      <t>Corte  Diciembre  2023.</t>
    </r>
    <r>
      <rPr>
        <sz val="10"/>
        <rFont val="Arial"/>
        <family val="2"/>
      </rPr>
      <t xml:space="preserve">
Limpieza de canales de aguas llivias y poda de contornos.</t>
    </r>
  </si>
  <si>
    <r>
      <t xml:space="preserve">Corte al 28 de Febrero del 2023.
</t>
    </r>
    <r>
      <rPr>
        <sz val="10"/>
        <rFont val="Arial"/>
        <family val="2"/>
      </rPr>
      <t>Orden limpieza y aseo, poda de zonas verdes con guadaña, recolección de material vegetal.</t>
    </r>
    <r>
      <rPr>
        <b/>
        <sz val="10"/>
        <rFont val="Arial"/>
        <family val="2"/>
      </rPr>
      <t xml:space="preserve">
Corte a 31 de Marzo 2023.
</t>
    </r>
    <r>
      <rPr>
        <sz val="10"/>
        <rFont val="Arial"/>
        <family val="2"/>
      </rPr>
      <t xml:space="preserve">Orden limpieza y aseo, poda de zonas verdes con guadaña, recolección de material vegetal.
</t>
    </r>
    <r>
      <rPr>
        <b/>
        <sz val="10"/>
        <rFont val="Arial"/>
        <family val="2"/>
      </rPr>
      <t>Corte a 30 de Abril 2023.</t>
    </r>
    <r>
      <rPr>
        <sz val="10"/>
        <rFont val="Arial"/>
        <family val="2"/>
      </rPr>
      <t xml:space="preserve">
Orden limpieza y aseo, poda de zonas verdes con guadaña, recolección de material vegetal.</t>
    </r>
    <r>
      <rPr>
        <b/>
        <sz val="10"/>
        <rFont val="Arial"/>
        <family val="2"/>
      </rPr>
      <t xml:space="preserve">
Corte a 31 de Mayo 2023.
</t>
    </r>
    <r>
      <rPr>
        <sz val="10"/>
        <rFont val="Arial"/>
        <family val="2"/>
      </rPr>
      <t>Orden limpieza y aseo, poda de zonas verdes con guadaña, recolección de material vegetal, descope de guinea, aplicación de herbicida, aplicación de insecticida.</t>
    </r>
    <r>
      <rPr>
        <b/>
        <sz val="10"/>
        <rFont val="Arial"/>
        <family val="2"/>
      </rPr>
      <t xml:space="preserve">
Corte a 30 de Junio 2023.
</t>
    </r>
    <r>
      <rPr>
        <sz val="10"/>
        <rFont val="Arial"/>
        <family val="2"/>
      </rPr>
      <t>Orden limpieza y aseo, poda de zonas verdes con guadaña, recolección de material vegetal, descope de guinea, aplicación de herbicida, aplicación de insecticida.</t>
    </r>
    <r>
      <rPr>
        <b/>
        <sz val="10"/>
        <rFont val="Arial"/>
        <family val="2"/>
      </rPr>
      <t xml:space="preserve">
Corte a 31 Julio 2023.
</t>
    </r>
    <r>
      <rPr>
        <sz val="10"/>
        <rFont val="Arial"/>
        <family val="2"/>
      </rPr>
      <t xml:space="preserve">Orden limpieza y aseo, poda de zonas verdes con guadaña, recolección de material vegetal.
</t>
    </r>
    <r>
      <rPr>
        <b/>
        <sz val="10"/>
        <rFont val="Arial"/>
        <family val="2"/>
      </rPr>
      <t xml:space="preserve">Corte a 31 de Agosto 2023.
</t>
    </r>
    <r>
      <rPr>
        <sz val="10"/>
        <rFont val="Arial"/>
        <family val="2"/>
      </rPr>
      <t>Se realizaron labores de mantenimiento, aseo general, servicio de vigilancia, recolección de césped y hojas, arreglo de jardines, limpieza de canales de aguas lluvias, barrido de canchas y graderías, recolección diaria de basuras.</t>
    </r>
    <r>
      <rPr>
        <b/>
        <sz val="10"/>
        <rFont val="Arial"/>
        <family val="2"/>
      </rPr>
      <t xml:space="preserve">
Corte a 30 Septiembre 2023.
</t>
    </r>
    <r>
      <rPr>
        <sz val="10"/>
        <rFont val="Arial"/>
        <family val="2"/>
      </rPr>
      <t>Orden limpieza y aseo, poda de zonas verdes con guadaña, recolección de material vegetal.</t>
    </r>
    <r>
      <rPr>
        <b/>
        <sz val="10"/>
        <rFont val="Arial"/>
        <family val="2"/>
      </rPr>
      <t xml:space="preserve">
Corte a 31 Octubre 2023.
</t>
    </r>
    <r>
      <rPr>
        <sz val="10"/>
        <rFont val="Arial"/>
        <family val="2"/>
      </rPr>
      <t>Para este mes no se brindo apoyo en este escenario ya que nos encontramos en  epoca de verano.</t>
    </r>
    <r>
      <rPr>
        <b/>
        <sz val="10"/>
        <rFont val="Arial"/>
        <family val="2"/>
      </rPr>
      <t xml:space="preserve">
Corte  Diciembre 2023.
</t>
    </r>
    <r>
      <rPr>
        <sz val="10"/>
        <rFont val="Arial"/>
        <family val="2"/>
      </rPr>
      <t>Para este mes no se brindo apoyo en este escenario ya que se encuentran los bomberos en la zona.</t>
    </r>
  </si>
  <si>
    <t xml:space="preserve">Se presentan las actividades realizadas durante el periodo transcurrido:
CORTE OCTUBRE
• Inicio de cerramientos.
*Continúa actividad de cerramientos
CORTE NOVIEMBRE
• Continúa actividad de cerramientos.
• Inicia replanteo topográfico pista
CORTE DICIEMBRE
• Continúa actividad de cerramientos.
• Inicia replanteo topográfico pista
</t>
  </si>
  <si>
    <t>Se presentan las actividades realizadas durante el periodo transcurrido:
CORTE OCTUBRE
• Armado de acero losa inferior.
• Instalación cinta PVC para juntas.
• Aplicación igol denso columnas zona de graderías.
• Inicio de rellenos zona graderías.
• Fundición de 2/3 de losa inferior.
• Continúan los rellenos zona graderías.
• Inicia armado de refuerzo muros.
• Surgen cambios en diseño inicial.
CORTE NOVIEMBRE
• Fundición de 3/3 de losa inferior.
• Se culminan los rellenos zona graderías.
• Finaliza el armado de refuerzo muros.
• Inicia encofrado de muros piscina.
• Inicia el montaje de la estructura metálica cubierta graderías.
CORTE DICIEMBRE
• Se culminan los rellenos zona graderías.
• Finaliza el armado de refuerzo muros.
• Inicia encofrado de muros piscina.
• Inicia el montaje de la estructura metálica cubierta graderías.</t>
  </si>
  <si>
    <t>Se presentan las actividades realizadas durante el periodo transcurrido:
CORTE OCTUBRE
* Replanteo topográfico.
• Fundición de zapatas zona de graderías.
• Inicio armado de columnas zona graderías.
• Continúan rellenos con roca muerta.
• Excavaciones zona de camerinos.
• Excavaciones cerramiento perimetral.
• Replanteo topográfico.
• Continúa el armado de columnas zona graderías.
• Se culminan los rellenos con roca muerta en la cancha.
• Iniciaron actividades de sub-base en la cancha.
• Se culminan las excavaciones en zona de camerinos.
• Se funde solado en zona de camerinos.
• Inicia armado de acero cimentación zona de camerinos.
• Continúan las excavaciones cerramiento perimetral.
• Iniciaron actividades armado y fundición de pilotes cerramiento perimetral.
CORTE NOVIEMBRE
• Replanteo topográfico.
• Se funden columnas en la zona graderías.
• Se culminaron las actividades de sub-base en la cancha.
• Se funden las aletas vigas T invertidas cimentación zona de camerinos.
• Continúan las excavaciones cerramiento perimetral.
• Iniciaron actividades armado y fundición de pilotes cerramiento perimetral.
• Inició la instalación de postes en cerramiento perimetral.
FOR-IT-08 / Informe Semanal de Interventoría
Página 2 de 8
• Iniciaron excavaciones e instalación drenaje perimetral.
CORTE DICIEMBRE
• Replanteo topográfico.
• Se funden columnas en la zona graderías.
• Se funden las aletas vigas T invertidas cimentación zona de camerinos.
• Continúan las excavaciones cerramiento perimetral.
• Iniciaron actividades armado y fundición de pilotes cerramiento perimetral.
• Inició la instalación de postes en cerramiento perimetral.
FOR-IT-08 / Informe Semanal de Interventoría
Página 2 de 8
• Iniciaron excavaciones e instalación drenaje perimetral.</t>
  </si>
  <si>
    <t xml:space="preserve">En el mes de DICIEMBRE se llevo a cabo la semana de la discapacidad donde se realizaron encuentros con las diferentes fundaciones y clubes donde pertenecen ha este grupo poblacional, se realiza la inauguracion el dia 11 de diciembre en las instalaciones del coliseo Luis Javier Mosquera con una participacion de 400 personas, ademas se realizaron juegos tradicionales,  el dia 12 y 13 de diciembre se realizan las competencias en Para Atletismo, Powerlifthing, Para Natacion, Futbol 7 PC, Futbol Sala Intelectual y Auditivo, estas competencias fueron realizadas en el coliseo  Luis Javier Mosquera. El dia 14 de Diciembre se reaza la clausura con una participacion de 450 personas las cuales disfrutaron de diferentes actividades ludiscas y recreativas. </t>
  </si>
  <si>
    <t xml:space="preserve">El Instituto Municipal del Deporte y la Recreación de Yumbo realiza acompañamiento a los estudiantes de las Instituciones Educativas Publicas del Municipio de Yumbo, en las comunas urbanas y rurales con el fin de darle cumplimiento a las horas de labor social que deben presentar en sus respectivas I.E, es por ello que el programa de recreación realiza capacitaciones en temas relacionados y en el aprovechamiento del tiempo libre. logramos la atención de:
I.E MAYOR DE YUMBO: 60 Estudiantes.
I.E ANTONIA SANTOS: 38 Estudiantes.
COLEGIO BAUTISTA: 23 Estudiantes.
COLEGIO COOPETARATIVO TECNICO INDISTRIAL JOSE ANTONIO GALAN: 18 Estudiantes.
COLEGIO METROPOLITANO: 12 Estudiantes
COLEGIO PARROQUIAL FRANCISCO JAVIER: 10 Estudiantes.
COLEGIO COMFANDI YUMBO: 1 Estudiante.
TOTAL, ESTUDIANTES BENEFICIADOS: 163
</t>
  </si>
  <si>
    <t>Se realiza en DICIEMBRE el encuentro del adulto mayor en el mes de diciembre en las instalaciones del coliseo Luis Javier Mosquera en el IMDERTY, con una población impactada de 1.500 personas. La cuales disfrutaron de una jornada de actividad fisica, recreacion, baile. en esta actividad se logra impactar un total de 1.500 personas</t>
  </si>
  <si>
    <t xml:space="preserve">Se realizo el evento deportivo anual en el mes de diciembre el cual tiene como objetivo promover la participación de las comunidades étnicas donde se realizaron actividades deportivas tales como juegos tradicionales, partidos de futbol, donde se con la participación de 258 personas de las comunidades indígenas y  151 de las comunidades afro (afro yumbo).
Poblacion beneficiada: 409 personas.
</t>
  </si>
  <si>
    <t>Se realizan los festivales escolares con la poblacion impactada de las diferentes I.E, esta actividad realiza masificacion de los deportes de futbol sala, baloncesto, voleibol, balonamano,  entre otros, de tal manera logramos beneficiar 1.540 deportistas de festivales escolares y mini deportes  activiadad  coordinada con los profesores del programa de educacion fisica y deporte escolar de las  diferentes I.E.</t>
  </si>
  <si>
    <t>Informe de Plan de Seguridad y Salud en el Trabajo
300.11.03.009 - 2023  CASA AGRARIA DEL PACIFICO S.A.S</t>
  </si>
  <si>
    <t>CONVENIO -  300.12.04.033 - FUNDACIÓN PARA EL DESARROLLLO DEL TALENTO HUMANO FUNDETALH</t>
  </si>
  <si>
    <t xml:space="preserve">
CONVENIO
300.12.03.001-2023 - LA CORPORACION DEPARTAMENTAL DE RECREACION – RECREAVALLE</t>
  </si>
  <si>
    <t>300.12.03.002-2023 FONDO MIXTO DE PROMOCIÓN DE LA CULTURA Y LAS ARTES DEL VALLE DEL CAUCA</t>
  </si>
  <si>
    <t xml:space="preserve">NO PRESENTA AVANCE A LA FECHA </t>
  </si>
  <si>
    <t xml:space="preserve">  300.11.03.001-2023 DISTRACOM S.A
  300.11.03.002-2023  CASA AGRARIA DEL PACIFICO S.A.S
300.11.03.005 - 2023  CASA AGRARIA DEL PACIFICO S.A.S
300.11.03.006 - 2023  CASA AGRARIA DEL PACIFICO S.A.S
300.11.03.010 - 2023  DISTRACOM S.A
300.11.02.002-2023 UNION TEMPORAL ESTUDIOS 049
300.11.02.003-2023 UNION TEMPORAL ESTUDIOS 049</t>
  </si>
  <si>
    <t xml:space="preserve">REALIZACION  DEL “TORNEO NAVIDEÑO INTERCLUBES DE YUMBO  CATEGORIAS MASCULINO SUB13 Y SUB17 Y FEMENINO CATEGORIAS SUB17 Y CAPACITACION SOBRE METODOLOGIAS DEL ENTRENAMIENTO EN LA DISCIPLINA DE FUTBOL Y SUS MODALIDADES A REALIZARSE ENTE EL DEL 12 AL 19 DE DICIEMBRE DE 2023, </t>
  </si>
  <si>
    <t>RESOLUCION No.100.02.02.RESOLUCION .026-27-30-32-33-34-35-36-37-38-39-42-44-45-46-47-48-51-52-53-55-58-59-60-61-62-63-64-65-68-67-71-72-73-74-75-77-78-80-79-82-84-83-85-86-87-88-84-95-94-98-97-101-102-103-105-106-107-112-114-115-121-122-123-127-128-129-130-132-133-137-138-141-140-144-145-146-147-148-149-150-152-153-155-156-151-154-159-160-162-161-163-164-166-169-165-170-171-174-175-176-177-183-184-185-180-187-182-178-179-188-190-191-189-193-194-195-196-199-200-201-92-203-205-206-209-210-213-216-217-215-218-219-221-230-235-236-239-240-242-243-247-248-252-251-255-254-257-258.
300.12.04.034 - 2023 LIGA VALLECAUCANA DE FUTBOL</t>
  </si>
  <si>
    <t>Planillas de asistencia, informe de actividades, de acuerdo a los siguientes contratos 
300.11.01.209-210-224-225-226-227-237-242-261-265-270-308-310-331-354-360-211-216-217-243-267-365-348-349-212-213-214-215-218-219-220-221-228-229-230-231-234-235-236-238-239-240-244-264-269-282-289-290-291-301-309-322-335-353-362-364-176-222-223-232-233-246-260-262-271-298</t>
  </si>
  <si>
    <t>Planillas de asistencia, informe de actividades, de acuerdo a los siguientes contratos 
300.11.01.095-097-098-099-141-178-179-191-192-357-181</t>
  </si>
  <si>
    <t>PLUSVALÍA</t>
  </si>
  <si>
    <t>Planillas de asistencia, informe de actividades, de acuerdo a los siguientes contratos 
300.11.01.024, 24-247-248-249-250-251-252-277-329</t>
  </si>
  <si>
    <t>Convenio
300.12.04.032 - 2023 CORPORACION HACIA UN VALLE SOLIDARIO</t>
  </si>
  <si>
    <t>Planillas de asistencia, informe de actividades, de acuerdo a los siguientes contratos 
300.11.01. 70-71-72-73-74-75-76-77-78-79-80-81-82-83-84-85-86-163-168-255-257-258-259-278-288-292-307-313-314-328-351</t>
  </si>
  <si>
    <t>Planillas de asistencia, informe de actividades, de acuerdo a los siguientes contratos 
300.11.01. 169-170-171-172-183-241-279-280-342-356-358</t>
  </si>
  <si>
    <t>300.12.04.033 - 2023 FUNDACIÓN PARA EL DESARROLLLO DEL TALENTO HUMANO FUNDETALH</t>
  </si>
  <si>
    <t>Planillas de asistencia, informe de actividades, de acuerdo a los siguientes contratos 
300.11.01. 144-145-146-147-148-149-151-153-154-155-156-157-158-272-273-275-293-300-325-361
contratos 
300.11.01.117-118-119-120-121-122-123-124-125-126-127-128-129-130-135-136-164-165-274-305-311</t>
  </si>
  <si>
    <r>
      <t xml:space="preserve">Se contratan Licenciados para el programa de Educación física y Monitores para el programa de escuelas de formación deportiva, los cuales desarrollaran el plan municipal de educación física del instituto municipal del deporte y la recreación de yumbo IMDERTY en la vigencia 2023, atendiendo las Instituciones Educativas públicas del municipio de Yumbo en las zonas urbanas y rurales.  se adelante planeación de las actividades a desarrollar  y la  presentación de cada uno de los licenciados y monitores en las I.E del Municipio de Yumbo.                                                                                                                                            
PROGRAMA DE EDUCACION FISICA:  
I.E José María Córdoba 1.216
I.E Titán 859
I.E Antonia Santos 531
I.E Mayor De Yumbo 690
I.E Policarpa Salavarrieta 179
I.E Juan XXIII 834
I.E Gabriel García Márquez 764
I.E José Antonio Galán 382
I.E Ceat General Piero Marriott 452
I.E Alberto Mendoza Mayor 462
I.E General Santander 126
I.E Rosa Zarate De Peña 299
I.E Leonor Lourido De Velasco 177
</t>
    </r>
    <r>
      <rPr>
        <b/>
        <sz val="10"/>
        <rFont val="Arial"/>
        <family val="2"/>
      </rPr>
      <t>Para un TOTAL de 6.971 Estudiantes Beneficiados en el mes de NOVIEMBRE.</t>
    </r>
    <r>
      <rPr>
        <sz val="10"/>
        <rFont val="Arial"/>
        <family val="2"/>
      </rPr>
      <t xml:space="preserve">
POBLACION BENEFICIADA.
Total MARZO 5.990 Estudiantes Beneficiados 
Total ABRIL  6.201 Estudiantes Beneficiados 
Total Mayo 6.413   Estudiantes Beneficiados
Total Junio 6.971 Estudiantes Beneficiados.
Total Julio  6.881  Estudiantes Beneficiados.
Total Agosto  6.727  Estudiantes Beneficiados. 
Total Septiembre 6720 Estudiantes Beneficiados
Total Octubre 6.686 Estudiantes Beneficiados</t>
    </r>
    <r>
      <rPr>
        <b/>
        <sz val="10"/>
        <rFont val="Arial"/>
        <family val="2"/>
      </rPr>
      <t xml:space="preserve">                                                                                                                                                                                                                                                                                
Total Noviembre 6.971 Estudiantes Beneficiados</t>
    </r>
    <r>
      <rPr>
        <sz val="10"/>
        <rFont val="Arial"/>
        <family val="2"/>
      </rPr>
      <t xml:space="preserve">
PROGRAMA  ESCUELAS DE FORMACION DEPORTIVA:
I.E Jose Maria Cordoba 213
I.E Titán 180
I.E Antonia Santos 114
I.E Mayor De Yumbo 168
I.E Policarpa Salavarrieta 45
I.E Juan XXIII 107
I.E Gabriel García Márquez 83
I.E José Antonio Galán  222
I.E Ceat General Piero Marriott 82
I.E Alberto Mendoza Mayor 385
I.E General Santander 24
I.E Rosa Zarate De Peña 42
I.E Leonor Lourido De Velasco 127
Para un TOTAL de 1.792  Estudiantes Beneficiados en el mes de NOVIEMBRE.
</t>
    </r>
    <r>
      <rPr>
        <b/>
        <sz val="10"/>
        <rFont val="Arial"/>
        <family val="2"/>
      </rPr>
      <t>Total CORTE NOVIEMBRE 8.763 Estudiantes Beneficiados entre los programas de  Educación física y Monitores para el Programa de Escuelas de Formación Deportiva.</t>
    </r>
    <r>
      <rPr>
        <sz val="10"/>
        <rFont val="Arial"/>
        <family val="2"/>
      </rPr>
      <t xml:space="preserve">
</t>
    </r>
  </si>
  <si>
    <t>LICITACION DE VIGILANCIA JANO 300.11.02.001-2023
300.11.01.366 - 2023 - SEGURIDAD JANO LTDA</t>
  </si>
  <si>
    <t>1- ADECUACIONES DE LAS REDES ELECTRICAS DEL COLISEO LUIS JAVIER MOSQUERA Y DEL AREA ADMINISTRATIVA ANEXA.
2- ADICION DE LAS CUBIERTAS LATERALES PARA LAS FACHADAS DEL COLISEO DE DEPORTES DE CONTACTO.
3- DIVISION INTERNA PARA SEPARAR  LA PISTA BMX DEL PARQUE DE LA FAMILIA PARA  LA SEGURIDAD DE DEPORTISTAS, ESPECTADORES Y USUARIOS DE AMBOS ESCENARIOS.
4-SUMINISTRO Y MONTAJE DE MASTILES METALICOS PARA LA TRASMISION DE EVENTOS DEPORTIVOS DEL ESTADIO Y EL MONITOREO DE LA SEGURIDAD DE LOS ESCENARIOS.
5- MEJORAMIENTO DEL SISTEMA DE PRESION PARA LAS BATERIAS SANITARIAS DE LA GRADERIA ORIENTAL DEL ESTADIO RAUL MIRANDA.</t>
  </si>
  <si>
    <t>CONTRATOS
300.11.01. .209-210-224-225-226-227-237-242-261-265-270-308-310-331-354-360-211-216-217-243-267-365-348-349-212-213-214-215-218-219-220-221-228-229-230-231-234-235-236-238-239-240-244-264-269-282-289-290-291-301-309-322-335-353-362-364-176-222-223-232-233-246-260-262-271-298</t>
  </si>
  <si>
    <t>Deportes Individuales:
Baile- Atletismo - Natación  - Lucha Olímpica  - Ciclo montañismo - Badminton - Hapkido.- Judo - Levantamiento de pesas - Futbol - Triatlon - futbol  sala - futbol salon - voleibol - baloncesto - tiro deportivo - tiro con arco - baile deportivo
Para un total de 210  Deportistas Nuevos en las diferentes disciplinas deportivas</t>
  </si>
  <si>
    <t>Planillas de asistencia, informe de actividades, de acuerdo a los siguientes contratos 
300.11.01.014,015,011,013,046,048,050,051,047,087,044,012,016,049,043,052,045,053,054,017,055,100,056,057,019,018,112,102,020.</t>
  </si>
  <si>
    <t>2.3.3.05.09.054.43.01</t>
  </si>
  <si>
    <t>RECURSOS DE PLUSVALIA</t>
  </si>
  <si>
    <t>PLUSVALIA</t>
  </si>
  <si>
    <t>04.43.4301.1604.2021768920022.4301004.2.3.3.05.09.054.43.11</t>
  </si>
  <si>
    <t>2.3.3.05.09.054.43.11</t>
  </si>
  <si>
    <t>04.43.4301.1604.2021768920023.4301037.2.3.3.05.09.054.43.08</t>
  </si>
  <si>
    <t>04.43.4301.1604.2021768920023.4301032.2.3.3.05.09.054.43.02</t>
  </si>
  <si>
    <t>04.43.4301.1604.2021768920023.4301037.2.3.3.05.09.054.43.11</t>
  </si>
  <si>
    <t>04.43.4301.1604.2021768920073.4301037.2.3.3.05.09.054.43.10</t>
  </si>
  <si>
    <t>04.43.4301.1604.2021768920073.4301037.2.3.3.05.09.054.43.08</t>
  </si>
  <si>
    <t>04.43.4301.1604.2021768920073.4301037.2.3.3.05.09.054.43.01</t>
  </si>
  <si>
    <t>Real Academia De Yumbo - Atlético Bilbao -Atlético Yumbo - Inter Pio - Fc Kevin`S - Golden Boys - Ajazz F.C - La Templanza - San Marcos -Águilas Futbol Club -Promotor Cacique - Águilas Vencedoras En Cristo Yumbo - Elite Yumbo -Celaya Futbol Club - Semilleros Deportivos - Yumbo Futsal - Kaizen De Hapkido -Sporting Espitia -Icsin F.C -Unión Deportivo -Patín Flyer De Yumbo - Para atletismo P.C Yumbo - Para natación Fenix Yumbo - Trocha Y Ruta -San Fernando F.C. - Alianza Deportiva - Club Deportivo Casin - Comité De Asistencia Social Independiente Casin -  Institución Educativa Antonia Santos - Judo Sol Creciente 
EL Instituto Municipal del Deporte y la Recreacion de Yumbo IMDERTY. Realizo 32 convenios con los diferentes clubes asociados logrando una atencion de:
ATENCION JULIO 2.077 PERSONAS.
ATENCION AGOSTO  2.077 PERSONAS.                                                                                                                                                                                                                                                                                                                                                                                                                                                                                               
ATENCION SEPTIEMBRE 2.457 PERSONAS.
ATENCION OCTUBRE 2.457 PERSONAS.                                                                                                                                                                                                                                                                                                                                                                                                               
ATENCION NOVIEMBRE 2.457 PERSONAS.
ATENCION DICIEMBRE 2.457 PERSONA</t>
  </si>
  <si>
    <t xml:space="preserve">PROGRAMA DE EDUCACION FISICA:  </t>
  </si>
  <si>
    <t>I.E José María Córdoba 1.216</t>
  </si>
  <si>
    <t>I.E Titán 859</t>
  </si>
  <si>
    <t>I.E Antonia Santos 531</t>
  </si>
  <si>
    <t>I.E Mayor De Yumbo 690</t>
  </si>
  <si>
    <t>I.E Policarpa Salavarrieta 179</t>
  </si>
  <si>
    <t>I.E Juan XXIII 834</t>
  </si>
  <si>
    <t>I.E Gabriel García Márquez 764</t>
  </si>
  <si>
    <t>I.E José Antonio Galán 382</t>
  </si>
  <si>
    <t>I.E Ceat General Piero Marriott 452</t>
  </si>
  <si>
    <t>I.E Alberto Mendoza Mayor 462</t>
  </si>
  <si>
    <t>I.E General Santander 126</t>
  </si>
  <si>
    <t>I.E Rosa Zarate De Peña 299</t>
  </si>
  <si>
    <t>I.E Leonor Lourido De Velasco 177</t>
  </si>
  <si>
    <t>Para un TOTAL de 6.971 Estudiantes Beneficiados en el mes de NOVIEMBRE.</t>
  </si>
  <si>
    <t>POBLACION BENEFICIADA.</t>
  </si>
  <si>
    <t xml:space="preserve">Total, MARZO 5.990 Estudiantes Beneficiados </t>
  </si>
  <si>
    <t xml:space="preserve">Total ABRIL 6.201 Estudiantes Beneficiados </t>
  </si>
  <si>
    <t>Total Mayo 6.413   Estudiantes Beneficiados</t>
  </si>
  <si>
    <t>Total Junio 6.971 Estudiantes Beneficiados.</t>
  </si>
  <si>
    <t>Total Julio 6.881 Estudiantes Beneficiados.</t>
  </si>
  <si>
    <t xml:space="preserve">Total Agosto  6.727  Estudiantes Beneficiados. </t>
  </si>
  <si>
    <t>Total Septiembre 6720 Estudiantes Beneficiados</t>
  </si>
  <si>
    <t xml:space="preserve">Total Octubre 6.686 Estudiantes Beneficiados                                                                                                                                                                                                                                                                                </t>
  </si>
  <si>
    <t>Total Noviembre 6.971 Estudiantes Beneficiados</t>
  </si>
  <si>
    <t>PROGRAMA  ESCUELAS DE FORMACION DEPORTIVA:</t>
  </si>
  <si>
    <t>I.E José María Córdoba 213</t>
  </si>
  <si>
    <t>I.E Titán 180</t>
  </si>
  <si>
    <t>I.E Antonia Santos 114</t>
  </si>
  <si>
    <t>I.E Mayor De Yumbo 168</t>
  </si>
  <si>
    <t>I.E Policarpa Salavarrieta 45</t>
  </si>
  <si>
    <t>I.E Juan XXIII 107</t>
  </si>
  <si>
    <t>I.E Gabriel García Márquez 83</t>
  </si>
  <si>
    <t>I.E José Antonio Galán 222</t>
  </si>
  <si>
    <t>I.E Ceat General Piero Marriott 82</t>
  </si>
  <si>
    <t>I.E Alberto Mendoza Mayor 385</t>
  </si>
  <si>
    <t>I.E General Santander 24</t>
  </si>
  <si>
    <t>I.E Rosa Zarate De Peña 42</t>
  </si>
  <si>
    <t>I.E Leonor Lourido De Velasco 127</t>
  </si>
  <si>
    <t>Para un TOTAL de 1.792 Estudiantes Beneficiados en el mes de NOVIEMBRE.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</si>
</sst>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_(&quot;$&quot;\ * #,##0_);_(&quot;$&quot;\ * \(#,##0\);_(&quot;$&quot;\ * &quot;-&quot;_);_(@_)"/>
    <numFmt numFmtId="165" formatCode="_(&quot;$&quot;\ * #,##0.00_);_(&quot;$&quot;\ * \(#,##0.00\);_(&quot;$&quot;\ * &quot;-&quot;??_);_(@_)"/>
    <numFmt numFmtId="166" formatCode="0.0"/>
    <numFmt numFmtId="167" formatCode="&quot;$&quot;#,##0.00"/>
    <numFmt numFmtId="168" formatCode="&quot;$&quot;\ #,##0.0"/>
    <numFmt numFmtId="169" formatCode="&quot;$&quot;\ #,##0.00"/>
    <numFmt numFmtId="170" formatCode="0.0%"/>
    <numFmt numFmtId="171" formatCode="&quot;$&quot;\ #,##0"/>
    <numFmt numFmtId="172" formatCode="&quot;$&quot;#,##0.0"/>
  </numFmts>
  <fonts count="22" x14ac:knownFonts="1">
    <font>
      <sz val="11"/>
      <name val="Calibri"/>
      <scheme val="minor"/>
    </font>
    <font>
      <sz val="10"/>
      <name val="Arial"/>
      <family val="2"/>
    </font>
    <font>
      <sz val="11"/>
      <name val="Arial"/>
      <family val="2"/>
    </font>
    <font>
      <b/>
      <sz val="10"/>
      <name val="Arial"/>
      <family val="2"/>
    </font>
    <font>
      <sz val="11"/>
      <name val="Calibri"/>
      <family val="2"/>
    </font>
    <font>
      <b/>
      <sz val="10"/>
      <name val="Arial"/>
      <family val="2"/>
    </font>
    <font>
      <b/>
      <sz val="11"/>
      <name val="Arial"/>
      <family val="2"/>
    </font>
    <font>
      <b/>
      <sz val="10"/>
      <name val="Calibri"/>
      <family val="2"/>
    </font>
    <font>
      <b/>
      <sz val="10"/>
      <name val="Century Gothic"/>
      <family val="2"/>
    </font>
    <font>
      <sz val="12"/>
      <name val="Arial"/>
      <family val="2"/>
    </font>
    <font>
      <sz val="10"/>
      <name val="Arial"/>
      <family val="2"/>
    </font>
    <font>
      <sz val="11"/>
      <name val="Arial"/>
      <family val="2"/>
    </font>
    <font>
      <b/>
      <sz val="11"/>
      <name val="Arial"/>
      <family val="2"/>
    </font>
    <font>
      <sz val="11"/>
      <color rgb="FF000000"/>
      <name val="Arial"/>
      <family val="2"/>
    </font>
    <font>
      <sz val="11"/>
      <name val="Arial Narrow"/>
      <family val="2"/>
    </font>
    <font>
      <b/>
      <sz val="11"/>
      <name val="Arial Narrow"/>
      <family val="2"/>
    </font>
    <font>
      <sz val="11"/>
      <color rgb="FFFF0000"/>
      <name val="Arial"/>
      <family val="2"/>
    </font>
    <font>
      <sz val="11"/>
      <color rgb="FF00B050"/>
      <name val="Arial"/>
      <family val="2"/>
    </font>
    <font>
      <b/>
      <sz val="11"/>
      <color rgb="FF000000"/>
      <name val="Arial"/>
      <family val="2"/>
    </font>
    <font>
      <sz val="11"/>
      <name val="Calibri"/>
      <family val="2"/>
      <scheme val="minor"/>
    </font>
    <font>
      <b/>
      <sz val="10"/>
      <name val="Arial"/>
      <family val="2"/>
    </font>
    <font>
      <sz val="10"/>
      <name val="Arial"/>
      <family val="2"/>
    </font>
  </fonts>
  <fills count="51">
    <fill>
      <patternFill patternType="none"/>
    </fill>
    <fill>
      <patternFill patternType="gray125"/>
    </fill>
    <fill>
      <patternFill patternType="solid">
        <fgColor rgb="FFB4C6E7"/>
        <bgColor rgb="FFB4C6E7"/>
      </patternFill>
    </fill>
    <fill>
      <patternFill patternType="solid">
        <fgColor rgb="FFF7CAAC"/>
        <bgColor rgb="FFF7CAAC"/>
      </patternFill>
    </fill>
    <fill>
      <patternFill patternType="solid">
        <fgColor rgb="FFC55A11"/>
        <bgColor rgb="FFC55A11"/>
      </patternFill>
    </fill>
    <fill>
      <patternFill patternType="solid">
        <fgColor rgb="FF7F7F7F"/>
        <bgColor rgb="FF7F7F7F"/>
      </patternFill>
    </fill>
    <fill>
      <patternFill patternType="solid">
        <fgColor rgb="FF525252"/>
        <bgColor rgb="FF525252"/>
      </patternFill>
    </fill>
    <fill>
      <patternFill patternType="solid">
        <fgColor rgb="FFAEABAB"/>
        <bgColor rgb="FFAEABAB"/>
      </patternFill>
    </fill>
    <fill>
      <patternFill patternType="solid">
        <fgColor rgb="FFFBE4D5"/>
        <bgColor rgb="FFFBE4D5"/>
      </patternFill>
    </fill>
    <fill>
      <patternFill patternType="solid">
        <fgColor rgb="FFADB9CA"/>
        <bgColor rgb="FFADB9CA"/>
      </patternFill>
    </fill>
    <fill>
      <patternFill patternType="solid">
        <fgColor rgb="FFD9E2F3"/>
        <bgColor rgb="FFD9E2F3"/>
      </patternFill>
    </fill>
    <fill>
      <patternFill patternType="solid">
        <fgColor rgb="FF8EAADB"/>
        <bgColor rgb="FF8EAADB"/>
      </patternFill>
    </fill>
    <fill>
      <patternFill patternType="solid">
        <fgColor rgb="FFD0CECE"/>
        <bgColor rgb="FFD0CECE"/>
      </patternFill>
    </fill>
    <fill>
      <patternFill patternType="solid">
        <fgColor rgb="FF1F3864"/>
        <bgColor rgb="FF1F3864"/>
      </patternFill>
    </fill>
    <fill>
      <patternFill patternType="solid">
        <fgColor rgb="FF8496B0"/>
        <bgColor rgb="FF8496B0"/>
      </patternFill>
    </fill>
    <fill>
      <patternFill patternType="solid">
        <fgColor rgb="FF00B050"/>
        <bgColor rgb="FF00B050"/>
      </patternFill>
    </fill>
    <fill>
      <patternFill patternType="solid">
        <fgColor rgb="FFA8D08D"/>
        <bgColor rgb="FFA8D08D"/>
      </patternFill>
    </fill>
    <fill>
      <patternFill patternType="solid">
        <fgColor rgb="FFD6DCE4"/>
        <bgColor rgb="FFD6DCE4"/>
      </patternFill>
    </fill>
    <fill>
      <patternFill patternType="solid">
        <fgColor rgb="FFD8D8D8"/>
        <bgColor rgb="FFD8D8D8"/>
      </patternFill>
    </fill>
    <fill>
      <patternFill patternType="solid">
        <fgColor rgb="FFFFFF00"/>
        <bgColor rgb="FFFFFF00"/>
      </patternFill>
    </fill>
    <fill>
      <patternFill patternType="solid">
        <fgColor rgb="FFFF0000"/>
        <bgColor rgb="FFFF0000"/>
      </patternFill>
    </fill>
    <fill>
      <patternFill patternType="solid">
        <fgColor rgb="FF00B0F0"/>
        <bgColor rgb="FF00B0F0"/>
      </patternFill>
    </fill>
    <fill>
      <patternFill patternType="solid">
        <fgColor rgb="FFDEEAF6"/>
        <bgColor rgb="FFDEEAF6"/>
      </patternFill>
    </fill>
    <fill>
      <patternFill patternType="solid">
        <fgColor rgb="FFBFBFBF"/>
        <bgColor rgb="FFBFBFBF"/>
      </patternFill>
    </fill>
    <fill>
      <patternFill patternType="solid">
        <fgColor rgb="FFFFC000"/>
        <bgColor rgb="FFFFC000"/>
      </patternFill>
    </fill>
    <fill>
      <patternFill patternType="solid">
        <fgColor rgb="FF9CC2E5"/>
        <bgColor rgb="FF9CC2E5"/>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bgColor rgb="FFFF0000"/>
      </patternFill>
    </fill>
    <fill>
      <patternFill patternType="solid">
        <fgColor rgb="FFFFFF00"/>
        <bgColor rgb="FFFF0000"/>
      </patternFill>
    </fill>
    <fill>
      <patternFill patternType="solid">
        <fgColor theme="9" tint="0.39997558519241921"/>
        <bgColor rgb="FFFF0000"/>
      </patternFill>
    </fill>
    <fill>
      <patternFill patternType="solid">
        <fgColor theme="9" tint="0.39997558519241921"/>
        <bgColor rgb="FFFFFF00"/>
      </patternFill>
    </fill>
    <fill>
      <patternFill patternType="solid">
        <fgColor rgb="FFFFFF00"/>
        <bgColor rgb="FF00B050"/>
      </patternFill>
    </fill>
    <fill>
      <patternFill patternType="solid">
        <fgColor rgb="FF00B050"/>
        <bgColor rgb="FFFFFF00"/>
      </patternFill>
    </fill>
    <fill>
      <patternFill patternType="solid">
        <fgColor rgb="FF00B050"/>
        <bgColor indexed="64"/>
      </patternFill>
    </fill>
    <fill>
      <patternFill patternType="solid">
        <fgColor theme="0"/>
        <bgColor rgb="FFFFFF00"/>
      </patternFill>
    </fill>
    <fill>
      <patternFill patternType="solid">
        <fgColor rgb="FFFF0000"/>
        <bgColor indexed="64"/>
      </patternFill>
    </fill>
    <fill>
      <patternFill patternType="solid">
        <fgColor theme="9" tint="0.39997558519241921"/>
        <bgColor rgb="FFE2EFD9"/>
      </patternFill>
    </fill>
    <fill>
      <patternFill patternType="solid">
        <fgColor theme="7"/>
        <bgColor rgb="FFFFE598"/>
      </patternFill>
    </fill>
    <fill>
      <patternFill patternType="solid">
        <fgColor theme="4" tint="0.39997558519241921"/>
        <bgColor rgb="FFD9E2F3"/>
      </patternFill>
    </fill>
    <fill>
      <patternFill patternType="solid">
        <fgColor theme="5" tint="0.39997558519241921"/>
        <bgColor indexed="64"/>
      </patternFill>
    </fill>
    <fill>
      <patternFill patternType="solid">
        <fgColor theme="4" tint="0.39997558519241921"/>
        <bgColor indexed="64"/>
      </patternFill>
    </fill>
    <fill>
      <patternFill patternType="solid">
        <fgColor theme="9" tint="-0.249977111117893"/>
        <bgColor indexed="64"/>
      </patternFill>
    </fill>
    <fill>
      <patternFill patternType="solid">
        <fgColor rgb="FF92D050"/>
        <bgColor rgb="FF00B050"/>
      </patternFill>
    </fill>
    <fill>
      <patternFill patternType="solid">
        <fgColor rgb="FF92D050"/>
        <bgColor indexed="64"/>
      </patternFill>
    </fill>
    <fill>
      <patternFill patternType="solid">
        <fgColor rgb="FF00B0F0"/>
        <bgColor indexed="64"/>
      </patternFill>
    </fill>
    <fill>
      <patternFill patternType="solid">
        <fgColor theme="7"/>
        <bgColor rgb="FFFFC000"/>
      </patternFill>
    </fill>
    <fill>
      <patternFill patternType="solid">
        <fgColor theme="7"/>
        <bgColor indexed="64"/>
      </patternFill>
    </fill>
    <fill>
      <patternFill patternType="solid">
        <fgColor theme="7"/>
        <bgColor rgb="FFF7CAAC"/>
      </patternFill>
    </fill>
  </fills>
  <borders count="42">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style="thin">
        <color indexed="64"/>
      </bottom>
      <diagonal/>
    </border>
    <border>
      <left style="thin">
        <color indexed="64"/>
      </left>
      <right style="thin">
        <color rgb="FF000000"/>
      </right>
      <top/>
      <bottom/>
      <diagonal/>
    </border>
    <border>
      <left/>
      <right/>
      <top/>
      <bottom style="thin">
        <color indexed="64"/>
      </bottom>
      <diagonal/>
    </border>
  </borders>
  <cellStyleXfs count="2">
    <xf numFmtId="0" fontId="0" fillId="0" borderId="0"/>
    <xf numFmtId="9" fontId="19" fillId="0" borderId="0" applyFont="0" applyFill="0" applyBorder="0" applyAlignment="0" applyProtection="0"/>
  </cellStyleXfs>
  <cellXfs count="583">
    <xf numFmtId="0" fontId="0" fillId="0" borderId="0" xfId="0"/>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left" vertical="center" wrapText="1"/>
    </xf>
    <xf numFmtId="0" fontId="1" fillId="0" borderId="0" xfId="0" applyFont="1" applyAlignment="1">
      <alignment vertical="center"/>
    </xf>
    <xf numFmtId="166" fontId="1" fillId="0" borderId="0" xfId="0" applyNumberFormat="1" applyFont="1" applyAlignment="1">
      <alignment horizontal="center" vertical="center"/>
    </xf>
    <xf numFmtId="9" fontId="1" fillId="0" borderId="0" xfId="0" applyNumberFormat="1" applyFont="1" applyAlignment="1">
      <alignment horizontal="center" vertical="center"/>
    </xf>
    <xf numFmtId="0" fontId="2" fillId="0" borderId="0" xfId="0" applyFont="1" applyAlignment="1">
      <alignment horizontal="left" vertical="center" wrapText="1"/>
    </xf>
    <xf numFmtId="0" fontId="1" fillId="0" borderId="0" xfId="0" applyFont="1" applyAlignment="1">
      <alignment horizontal="left" vertical="center"/>
    </xf>
    <xf numFmtId="10" fontId="1" fillId="0" borderId="0" xfId="0" applyNumberFormat="1" applyFont="1" applyAlignment="1">
      <alignment horizontal="center" vertical="center"/>
    </xf>
    <xf numFmtId="0" fontId="1" fillId="0" borderId="0" xfId="0" applyFont="1" applyAlignment="1">
      <alignment horizontal="center" wrapText="1"/>
    </xf>
    <xf numFmtId="0" fontId="1" fillId="0" borderId="0" xfId="0" applyFont="1"/>
    <xf numFmtId="0" fontId="3" fillId="0" borderId="0" xfId="0" applyFont="1" applyAlignment="1">
      <alignment horizontal="center" vertical="center" wrapText="1"/>
    </xf>
    <xf numFmtId="0" fontId="3" fillId="0" borderId="0" xfId="0" applyFont="1" applyAlignment="1">
      <alignment horizontal="center" vertical="center"/>
    </xf>
    <xf numFmtId="0" fontId="1" fillId="0" borderId="15" xfId="0" applyFont="1" applyBorder="1"/>
    <xf numFmtId="0" fontId="2" fillId="0" borderId="0" xfId="0" applyFont="1" applyAlignment="1">
      <alignment horizontal="center"/>
    </xf>
    <xf numFmtId="0" fontId="6" fillId="0" borderId="0" xfId="0" applyFont="1" applyAlignment="1">
      <alignment horizontal="center"/>
    </xf>
    <xf numFmtId="9" fontId="5" fillId="2" borderId="24" xfId="0" applyNumberFormat="1" applyFont="1" applyFill="1" applyBorder="1" applyAlignment="1">
      <alignment horizontal="center" vertical="center" wrapText="1"/>
    </xf>
    <xf numFmtId="43" fontId="3" fillId="7" borderId="24" xfId="0" applyNumberFormat="1" applyFont="1" applyFill="1" applyBorder="1" applyAlignment="1">
      <alignment horizontal="center" vertical="center" wrapText="1"/>
    </xf>
    <xf numFmtId="0" fontId="5" fillId="10" borderId="25" xfId="0" applyFont="1" applyFill="1" applyBorder="1" applyAlignment="1">
      <alignment horizontal="center" vertical="center" wrapText="1"/>
    </xf>
    <xf numFmtId="0" fontId="5" fillId="11" borderId="25"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12" borderId="25" xfId="0" applyFont="1" applyFill="1" applyBorder="1" applyAlignment="1">
      <alignment horizontal="center" vertical="center" wrapText="1"/>
    </xf>
    <xf numFmtId="0" fontId="5" fillId="7" borderId="25" xfId="0" applyFont="1" applyFill="1" applyBorder="1" applyAlignment="1">
      <alignment horizontal="center" vertical="center" wrapText="1"/>
    </xf>
    <xf numFmtId="164" fontId="5" fillId="7" borderId="24" xfId="0" applyNumberFormat="1" applyFont="1" applyFill="1" applyBorder="1" applyAlignment="1">
      <alignment vertical="center" wrapText="1"/>
    </xf>
    <xf numFmtId="0" fontId="1" fillId="13" borderId="26" xfId="0" applyFont="1" applyFill="1" applyBorder="1" applyAlignment="1">
      <alignment horizontal="center" vertical="center" wrapText="1"/>
    </xf>
    <xf numFmtId="0" fontId="1" fillId="13" borderId="26" xfId="0" applyFont="1" applyFill="1" applyBorder="1" applyAlignment="1">
      <alignment horizontal="center" vertical="center"/>
    </xf>
    <xf numFmtId="0" fontId="5" fillId="13" borderId="26" xfId="0" applyFont="1" applyFill="1" applyBorder="1" applyAlignment="1">
      <alignment horizontal="center" vertical="center" wrapText="1"/>
    </xf>
    <xf numFmtId="0" fontId="5" fillId="13" borderId="26" xfId="0" applyFont="1" applyFill="1" applyBorder="1" applyAlignment="1">
      <alignment horizontal="left" vertical="center" wrapText="1"/>
    </xf>
    <xf numFmtId="0" fontId="5" fillId="13" borderId="27" xfId="0" applyFont="1" applyFill="1" applyBorder="1" applyAlignment="1">
      <alignment horizontal="center" vertical="center" wrapText="1"/>
    </xf>
    <xf numFmtId="166" fontId="5" fillId="13" borderId="27" xfId="0" applyNumberFormat="1" applyFont="1" applyFill="1" applyBorder="1" applyAlignment="1">
      <alignment horizontal="center" vertical="center" wrapText="1"/>
    </xf>
    <xf numFmtId="9" fontId="5" fillId="13" borderId="27" xfId="0" applyNumberFormat="1" applyFont="1" applyFill="1" applyBorder="1" applyAlignment="1">
      <alignment horizontal="center" vertical="center" wrapText="1"/>
    </xf>
    <xf numFmtId="9" fontId="6" fillId="13" borderId="27" xfId="0" applyNumberFormat="1" applyFont="1" applyFill="1" applyBorder="1" applyAlignment="1">
      <alignment horizontal="center" vertical="center" wrapText="1"/>
    </xf>
    <xf numFmtId="0" fontId="5" fillId="13" borderId="24" xfId="0" applyFont="1" applyFill="1" applyBorder="1" applyAlignment="1">
      <alignment horizontal="center" vertical="center" wrapText="1"/>
    </xf>
    <xf numFmtId="0" fontId="5" fillId="13" borderId="24" xfId="0" applyFont="1" applyFill="1" applyBorder="1" applyAlignment="1">
      <alignment horizontal="left" vertical="center" wrapText="1"/>
    </xf>
    <xf numFmtId="0" fontId="5" fillId="13" borderId="27" xfId="0" applyFont="1" applyFill="1" applyBorder="1" applyAlignment="1">
      <alignment horizontal="left" vertical="center" wrapText="1"/>
    </xf>
    <xf numFmtId="0" fontId="1" fillId="13" borderId="27" xfId="0" applyFont="1" applyFill="1" applyBorder="1" applyAlignment="1">
      <alignment horizontal="left" vertical="center" wrapText="1"/>
    </xf>
    <xf numFmtId="10" fontId="1" fillId="13" borderId="27" xfId="0" applyNumberFormat="1" applyFont="1" applyFill="1" applyBorder="1" applyAlignment="1">
      <alignment horizontal="center" vertical="center" wrapText="1"/>
    </xf>
    <xf numFmtId="0" fontId="9" fillId="0" borderId="0" xfId="0" applyFont="1"/>
    <xf numFmtId="0" fontId="5" fillId="0" borderId="20" xfId="0" applyFont="1" applyBorder="1" applyAlignment="1">
      <alignment horizontal="center" vertical="center" wrapText="1"/>
    </xf>
    <xf numFmtId="0" fontId="1" fillId="0" borderId="20" xfId="0" applyFont="1" applyBorder="1" applyAlignment="1">
      <alignment horizontal="center" vertical="center" wrapText="1"/>
    </xf>
    <xf numFmtId="9" fontId="6" fillId="16" borderId="27" xfId="0" applyNumberFormat="1" applyFont="1" applyFill="1" applyBorder="1" applyAlignment="1">
      <alignment horizontal="left" vertical="center" wrapText="1"/>
    </xf>
    <xf numFmtId="9" fontId="5" fillId="16" borderId="27" xfId="0" applyNumberFormat="1" applyFont="1" applyFill="1" applyBorder="1" applyAlignment="1">
      <alignment horizontal="center" vertical="center" wrapText="1"/>
    </xf>
    <xf numFmtId="14" fontId="5" fillId="16" borderId="27" xfId="0" applyNumberFormat="1" applyFont="1" applyFill="1" applyBorder="1" applyAlignment="1">
      <alignment horizontal="center"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16" xfId="0" applyFont="1" applyBorder="1" applyAlignment="1">
      <alignment horizontal="center" vertical="center" wrapText="1"/>
    </xf>
    <xf numFmtId="0" fontId="1" fillId="0" borderId="16" xfId="0" applyFont="1" applyBorder="1" applyAlignment="1">
      <alignment horizontal="center" vertical="center" wrapText="1"/>
    </xf>
    <xf numFmtId="169" fontId="5" fillId="0" borderId="16" xfId="0" applyNumberFormat="1" applyFont="1" applyBorder="1" applyAlignment="1">
      <alignment horizontal="center" vertical="center" wrapText="1"/>
    </xf>
    <xf numFmtId="10" fontId="1" fillId="0" borderId="16" xfId="0" applyNumberFormat="1" applyFont="1" applyBorder="1" applyAlignment="1">
      <alignment horizontal="center" vertical="center" wrapText="1"/>
    </xf>
    <xf numFmtId="9" fontId="5" fillId="0" borderId="16" xfId="0" applyNumberFormat="1" applyFont="1" applyBorder="1" applyAlignment="1">
      <alignment horizontal="center" vertical="center" wrapText="1"/>
    </xf>
    <xf numFmtId="9" fontId="1" fillId="0" borderId="16" xfId="0" applyNumberFormat="1" applyFont="1" applyBorder="1" applyAlignment="1">
      <alignment horizontal="center" vertical="center" wrapText="1"/>
    </xf>
    <xf numFmtId="14" fontId="1" fillId="0" borderId="16" xfId="0" applyNumberFormat="1" applyFont="1" applyBorder="1" applyAlignment="1">
      <alignment horizontal="center" vertical="center" wrapText="1"/>
    </xf>
    <xf numFmtId="0" fontId="1" fillId="0" borderId="16" xfId="0" applyFont="1" applyBorder="1" applyAlignment="1">
      <alignment horizontal="left" vertical="center" wrapText="1"/>
    </xf>
    <xf numFmtId="9" fontId="2" fillId="0" borderId="27" xfId="0" applyNumberFormat="1" applyFont="1" applyBorder="1" applyAlignment="1">
      <alignment horizontal="left" vertical="center" wrapText="1"/>
    </xf>
    <xf numFmtId="9" fontId="5" fillId="19" borderId="27" xfId="0" applyNumberFormat="1" applyFont="1" applyFill="1" applyBorder="1" applyAlignment="1">
      <alignment horizontal="center" vertical="center" wrapText="1"/>
    </xf>
    <xf numFmtId="10" fontId="1" fillId="0" borderId="27"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9" fontId="1" fillId="0" borderId="27" xfId="0" applyNumberFormat="1" applyFont="1" applyBorder="1" applyAlignment="1">
      <alignment horizontal="center" vertical="center" wrapText="1"/>
    </xf>
    <xf numFmtId="14" fontId="1" fillId="16" borderId="27" xfId="0" applyNumberFormat="1" applyFont="1" applyFill="1" applyBorder="1" applyAlignment="1">
      <alignment horizontal="center" vertical="center" wrapText="1"/>
    </xf>
    <xf numFmtId="0" fontId="1" fillId="0" borderId="24" xfId="0" quotePrefix="1" applyFont="1" applyBorder="1" applyAlignment="1">
      <alignment vertical="center" wrapText="1"/>
    </xf>
    <xf numFmtId="0" fontId="1" fillId="0" borderId="24" xfId="0" applyFont="1" applyBorder="1" applyAlignment="1">
      <alignment horizontal="center" vertical="center" wrapText="1"/>
    </xf>
    <xf numFmtId="0" fontId="1" fillId="0" borderId="24" xfId="0" quotePrefix="1" applyFont="1" applyBorder="1" applyAlignment="1">
      <alignment horizontal="center" vertical="center" wrapText="1"/>
    </xf>
    <xf numFmtId="0" fontId="1" fillId="0" borderId="24" xfId="0" applyFont="1" applyBorder="1" applyAlignment="1">
      <alignment vertical="center" wrapText="1"/>
    </xf>
    <xf numFmtId="167" fontId="1" fillId="0" borderId="24" xfId="0" applyNumberFormat="1" applyFont="1" applyBorder="1" applyAlignment="1">
      <alignment vertical="center" wrapText="1"/>
    </xf>
    <xf numFmtId="168" fontId="1" fillId="17" borderId="24" xfId="0" applyNumberFormat="1" applyFont="1" applyFill="1" applyBorder="1" applyAlignment="1">
      <alignment vertical="center" wrapText="1"/>
    </xf>
    <xf numFmtId="167" fontId="1" fillId="0" borderId="20" xfId="0" applyNumberFormat="1" applyFont="1" applyBorder="1" applyAlignment="1">
      <alignment horizontal="center" vertical="center" wrapText="1"/>
    </xf>
    <xf numFmtId="0" fontId="1" fillId="0" borderId="16" xfId="0" quotePrefix="1" applyFont="1" applyBorder="1" applyAlignment="1">
      <alignment horizontal="left" vertical="center" wrapText="1"/>
    </xf>
    <xf numFmtId="168" fontId="1" fillId="17" borderId="27" xfId="0" applyNumberFormat="1" applyFont="1" applyFill="1" applyBorder="1" applyAlignment="1">
      <alignment horizontal="center" vertical="center" wrapText="1"/>
    </xf>
    <xf numFmtId="167" fontId="5" fillId="0" borderId="16" xfId="0" applyNumberFormat="1" applyFont="1" applyBorder="1" applyAlignment="1">
      <alignment horizontal="center" vertical="center" wrapText="1"/>
    </xf>
    <xf numFmtId="0" fontId="1" fillId="0" borderId="16" xfId="0" applyFont="1" applyBorder="1" applyAlignment="1">
      <alignment vertical="center" wrapText="1"/>
    </xf>
    <xf numFmtId="0" fontId="1" fillId="0" borderId="20" xfId="0" applyFont="1" applyBorder="1" applyAlignment="1">
      <alignment vertical="center" wrapText="1"/>
    </xf>
    <xf numFmtId="9" fontId="1" fillId="19" borderId="27" xfId="0" applyNumberFormat="1" applyFont="1" applyFill="1" applyBorder="1" applyAlignment="1">
      <alignment horizontal="center" vertical="center" wrapText="1"/>
    </xf>
    <xf numFmtId="0" fontId="5" fillId="16" borderId="27" xfId="0" applyFont="1" applyFill="1" applyBorder="1" applyAlignment="1">
      <alignment horizontal="center" vertical="center" wrapText="1"/>
    </xf>
    <xf numFmtId="9" fontId="1" fillId="0" borderId="24" xfId="0" applyNumberFormat="1" applyFont="1" applyBorder="1" applyAlignment="1">
      <alignment horizontal="center" vertical="center" wrapText="1"/>
    </xf>
    <xf numFmtId="9" fontId="5" fillId="0" borderId="24" xfId="0" applyNumberFormat="1" applyFont="1" applyBorder="1" applyAlignment="1">
      <alignment horizontal="center" vertical="center" wrapText="1"/>
    </xf>
    <xf numFmtId="9" fontId="5" fillId="19" borderId="24" xfId="0" applyNumberFormat="1" applyFont="1" applyFill="1" applyBorder="1" applyAlignment="1">
      <alignment horizontal="center" vertical="center" wrapText="1"/>
    </xf>
    <xf numFmtId="9" fontId="1" fillId="16" borderId="27" xfId="0" applyNumberFormat="1" applyFont="1" applyFill="1" applyBorder="1" applyAlignment="1">
      <alignment horizontal="center" vertical="center" wrapText="1"/>
    </xf>
    <xf numFmtId="9" fontId="6" fillId="0" borderId="27" xfId="0" applyNumberFormat="1" applyFont="1" applyBorder="1" applyAlignment="1">
      <alignment horizontal="left" vertical="center" wrapText="1"/>
    </xf>
    <xf numFmtId="17" fontId="6" fillId="0" borderId="24" xfId="0" applyNumberFormat="1" applyFont="1" applyBorder="1" applyAlignment="1">
      <alignment horizontal="left" vertical="center" wrapText="1"/>
    </xf>
    <xf numFmtId="17" fontId="13" fillId="0" borderId="24" xfId="0" applyNumberFormat="1" applyFont="1" applyBorder="1" applyAlignment="1">
      <alignment horizontal="left" vertical="center" wrapText="1"/>
    </xf>
    <xf numFmtId="17" fontId="2" fillId="0" borderId="16" xfId="0" applyNumberFormat="1" applyFont="1" applyBorder="1" applyAlignment="1">
      <alignment horizontal="left" vertical="center" wrapText="1"/>
    </xf>
    <xf numFmtId="17" fontId="11" fillId="0" borderId="16" xfId="0" applyNumberFormat="1" applyFont="1" applyBorder="1" applyAlignment="1">
      <alignment horizontal="left" vertical="center" wrapText="1"/>
    </xf>
    <xf numFmtId="17" fontId="12" fillId="0" borderId="16" xfId="0" applyNumberFormat="1" applyFont="1" applyBorder="1" applyAlignment="1">
      <alignment horizontal="left" vertical="center" wrapText="1"/>
    </xf>
    <xf numFmtId="168" fontId="1" fillId="17" borderId="26" xfId="0" applyNumberFormat="1" applyFont="1" applyFill="1" applyBorder="1" applyAlignment="1">
      <alignment vertical="center" wrapText="1"/>
    </xf>
    <xf numFmtId="0" fontId="5" fillId="0" borderId="24" xfId="0" applyFont="1" applyBorder="1" applyAlignment="1">
      <alignment horizontal="center" vertical="center" wrapText="1"/>
    </xf>
    <xf numFmtId="9" fontId="6" fillId="16" borderId="26" xfId="0" applyNumberFormat="1" applyFont="1" applyFill="1" applyBorder="1" applyAlignment="1">
      <alignment horizontal="left" vertical="center" wrapText="1"/>
    </xf>
    <xf numFmtId="9" fontId="5" fillId="16" borderId="26" xfId="0" applyNumberFormat="1" applyFont="1" applyFill="1" applyBorder="1" applyAlignment="1">
      <alignment horizontal="center" vertical="center" wrapText="1"/>
    </xf>
    <xf numFmtId="169" fontId="1" fillId="22" borderId="26" xfId="0" applyNumberFormat="1" applyFont="1" applyFill="1" applyBorder="1" applyAlignment="1">
      <alignment vertical="center" wrapText="1"/>
    </xf>
    <xf numFmtId="0" fontId="2" fillId="0" borderId="27" xfId="0" applyFont="1" applyBorder="1" applyAlignment="1">
      <alignment horizontal="left" vertical="center" wrapText="1"/>
    </xf>
    <xf numFmtId="0" fontId="1" fillId="0" borderId="16" xfId="0" applyFont="1" applyBorder="1" applyAlignment="1">
      <alignment horizontal="left" vertical="top" wrapText="1"/>
    </xf>
    <xf numFmtId="0" fontId="6" fillId="16" borderId="27" xfId="0" applyFont="1" applyFill="1" applyBorder="1" applyAlignment="1">
      <alignment horizontal="left" vertical="center" wrapText="1"/>
    </xf>
    <xf numFmtId="14" fontId="1" fillId="0" borderId="27" xfId="0" applyNumberFormat="1" applyFont="1" applyBorder="1" applyAlignment="1">
      <alignment horizontal="center" vertical="center" wrapText="1"/>
    </xf>
    <xf numFmtId="0" fontId="1" fillId="0" borderId="27" xfId="0" applyFont="1" applyBorder="1" applyAlignment="1">
      <alignment horizontal="center" vertical="center" wrapText="1"/>
    </xf>
    <xf numFmtId="169" fontId="5" fillId="21" borderId="27" xfId="0" applyNumberFormat="1" applyFont="1" applyFill="1" applyBorder="1" applyAlignment="1">
      <alignment horizontal="center" vertical="center" wrapText="1"/>
    </xf>
    <xf numFmtId="167" fontId="5" fillId="21" borderId="27" xfId="0" applyNumberFormat="1" applyFont="1" applyFill="1" applyBorder="1" applyAlignment="1">
      <alignment horizontal="center" vertical="center" wrapText="1"/>
    </xf>
    <xf numFmtId="0" fontId="1" fillId="0" borderId="16" xfId="0" quotePrefix="1" applyFont="1" applyBorder="1" applyAlignment="1">
      <alignment vertical="center" wrapText="1"/>
    </xf>
    <xf numFmtId="168" fontId="1" fillId="17" borderId="26" xfId="0" applyNumberFormat="1" applyFont="1" applyFill="1" applyBorder="1" applyAlignment="1">
      <alignment horizontal="center" vertical="center" wrapText="1"/>
    </xf>
    <xf numFmtId="0" fontId="1" fillId="0" borderId="16" xfId="0" applyFont="1" applyBorder="1" applyAlignment="1">
      <alignment horizontal="left" vertical="center"/>
    </xf>
    <xf numFmtId="0" fontId="1" fillId="0" borderId="27" xfId="0" applyFont="1" applyBorder="1" applyAlignment="1">
      <alignment horizontal="left" vertical="center" wrapText="1"/>
    </xf>
    <xf numFmtId="9" fontId="6" fillId="16" borderId="24" xfId="0" applyNumberFormat="1" applyFont="1" applyFill="1" applyBorder="1" applyAlignment="1">
      <alignment horizontal="left" vertical="center" wrapText="1"/>
    </xf>
    <xf numFmtId="9" fontId="2" fillId="0" borderId="24" xfId="0" applyNumberFormat="1" applyFont="1" applyBorder="1" applyAlignment="1">
      <alignment vertical="center" wrapText="1"/>
    </xf>
    <xf numFmtId="168" fontId="1" fillId="17" borderId="24" xfId="0" applyNumberFormat="1" applyFont="1" applyFill="1" applyBorder="1" applyAlignment="1">
      <alignment horizontal="center" vertical="center" wrapText="1"/>
    </xf>
    <xf numFmtId="169" fontId="5" fillId="24" borderId="26" xfId="0" applyNumberFormat="1" applyFont="1" applyFill="1" applyBorder="1" applyAlignment="1">
      <alignment horizontal="center" vertical="center" wrapText="1"/>
    </xf>
    <xf numFmtId="167" fontId="5" fillId="24" borderId="24" xfId="0" applyNumberFormat="1" applyFont="1" applyFill="1" applyBorder="1" applyAlignment="1">
      <alignment horizontal="center" vertical="center" wrapText="1"/>
    </xf>
    <xf numFmtId="169" fontId="1" fillId="11" borderId="26" xfId="0" applyNumberFormat="1" applyFont="1" applyFill="1" applyBorder="1" applyAlignment="1">
      <alignment horizontal="center" vertical="center" wrapText="1"/>
    </xf>
    <xf numFmtId="169" fontId="1" fillId="2" borderId="26" xfId="0" applyNumberFormat="1" applyFont="1" applyFill="1" applyBorder="1" applyAlignment="1">
      <alignment horizontal="center" vertical="center" wrapText="1"/>
    </xf>
    <xf numFmtId="169" fontId="5" fillId="18" borderId="26" xfId="0" applyNumberFormat="1" applyFont="1" applyFill="1" applyBorder="1" applyAlignment="1">
      <alignment horizontal="center" vertical="center" wrapText="1"/>
    </xf>
    <xf numFmtId="169" fontId="5" fillId="23" borderId="26" xfId="0" applyNumberFormat="1" applyFont="1" applyFill="1" applyBorder="1" applyAlignment="1">
      <alignment horizontal="center" vertical="center" wrapText="1"/>
    </xf>
    <xf numFmtId="9" fontId="1" fillId="19" borderId="24" xfId="0" applyNumberFormat="1" applyFont="1" applyFill="1" applyBorder="1" applyAlignment="1">
      <alignment horizontal="center" vertical="center" wrapText="1"/>
    </xf>
    <xf numFmtId="14" fontId="1" fillId="0" borderId="24" xfId="0" applyNumberFormat="1" applyFont="1" applyBorder="1" applyAlignment="1">
      <alignment horizontal="center" vertical="center" wrapText="1"/>
    </xf>
    <xf numFmtId="169" fontId="1" fillId="11" borderId="27" xfId="0" applyNumberFormat="1" applyFont="1" applyFill="1" applyBorder="1" applyAlignment="1">
      <alignment horizontal="right" vertical="center" wrapText="1"/>
    </xf>
    <xf numFmtId="169" fontId="1" fillId="2" borderId="27" xfId="0" applyNumberFormat="1" applyFont="1" applyFill="1" applyBorder="1" applyAlignment="1">
      <alignment horizontal="right" vertical="center" wrapText="1"/>
    </xf>
    <xf numFmtId="169" fontId="5" fillId="18" borderId="27" xfId="0" applyNumberFormat="1" applyFont="1" applyFill="1" applyBorder="1" applyAlignment="1">
      <alignment horizontal="right" vertical="center" wrapText="1"/>
    </xf>
    <xf numFmtId="169" fontId="5" fillId="23" borderId="27" xfId="0" applyNumberFormat="1" applyFont="1" applyFill="1" applyBorder="1" applyAlignment="1">
      <alignment horizontal="right" vertical="center" wrapText="1"/>
    </xf>
    <xf numFmtId="9" fontId="2" fillId="0" borderId="24" xfId="0" applyNumberFormat="1" applyFont="1" applyBorder="1" applyAlignment="1">
      <alignment horizontal="left" vertical="center" wrapText="1"/>
    </xf>
    <xf numFmtId="167" fontId="1" fillId="0" borderId="24" xfId="0" applyNumberFormat="1" applyFont="1" applyBorder="1" applyAlignment="1">
      <alignment horizontal="center" vertical="center" wrapText="1"/>
    </xf>
    <xf numFmtId="167" fontId="1" fillId="0" borderId="24" xfId="0" applyNumberFormat="1" applyFont="1" applyBorder="1" applyAlignment="1">
      <alignment horizontal="left" vertical="center" wrapText="1"/>
    </xf>
    <xf numFmtId="169" fontId="5" fillId="24" borderId="27" xfId="0" applyNumberFormat="1" applyFont="1" applyFill="1" applyBorder="1" applyAlignment="1">
      <alignment horizontal="center" vertical="center" wrapText="1"/>
    </xf>
    <xf numFmtId="169" fontId="5" fillId="19" borderId="27" xfId="0" applyNumberFormat="1" applyFont="1" applyFill="1" applyBorder="1" applyAlignment="1">
      <alignment horizontal="right" vertical="center" wrapText="1"/>
    </xf>
    <xf numFmtId="0" fontId="1" fillId="19" borderId="27" xfId="0" applyFont="1" applyFill="1" applyBorder="1" applyAlignment="1">
      <alignment horizontal="center" vertical="center" wrapText="1"/>
    </xf>
    <xf numFmtId="0" fontId="14" fillId="0" borderId="24" xfId="0" applyFont="1" applyBorder="1" applyAlignment="1">
      <alignment horizontal="left" vertical="center" wrapText="1"/>
    </xf>
    <xf numFmtId="0" fontId="5" fillId="19" borderId="27" xfId="0" applyFont="1" applyFill="1" applyBorder="1" applyAlignment="1">
      <alignment horizontal="left" vertical="center" wrapText="1"/>
    </xf>
    <xf numFmtId="9" fontId="5" fillId="16" borderId="24" xfId="0" applyNumberFormat="1" applyFont="1" applyFill="1" applyBorder="1" applyAlignment="1">
      <alignment horizontal="center" vertical="center" wrapText="1"/>
    </xf>
    <xf numFmtId="9" fontId="1" fillId="16" borderId="24" xfId="0" applyNumberFormat="1" applyFont="1" applyFill="1" applyBorder="1" applyAlignment="1">
      <alignment horizontal="center" vertical="center" wrapText="1"/>
    </xf>
    <xf numFmtId="14" fontId="1" fillId="16" borderId="24" xfId="0" applyNumberFormat="1" applyFont="1" applyFill="1" applyBorder="1" applyAlignment="1">
      <alignment horizontal="center" vertical="center" wrapText="1"/>
    </xf>
    <xf numFmtId="0" fontId="1" fillId="0" borderId="22" xfId="0" applyFont="1" applyBorder="1" applyAlignment="1">
      <alignment vertical="center" wrapText="1"/>
    </xf>
    <xf numFmtId="168" fontId="1" fillId="17" borderId="25" xfId="0" applyNumberFormat="1" applyFont="1" applyFill="1" applyBorder="1" applyAlignment="1">
      <alignment vertical="center" wrapText="1"/>
    </xf>
    <xf numFmtId="0" fontId="15" fillId="16" borderId="24" xfId="0" applyFont="1" applyFill="1" applyBorder="1" applyAlignment="1">
      <alignment horizontal="left" vertical="center" wrapText="1"/>
    </xf>
    <xf numFmtId="167" fontId="5" fillId="24" borderId="27" xfId="0" applyNumberFormat="1" applyFont="1" applyFill="1" applyBorder="1" applyAlignment="1">
      <alignment horizontal="center" vertical="center" wrapText="1"/>
    </xf>
    <xf numFmtId="170" fontId="1" fillId="0" borderId="24" xfId="0" applyNumberFormat="1" applyFont="1" applyBorder="1" applyAlignment="1">
      <alignment horizontal="center" vertical="center" wrapText="1"/>
    </xf>
    <xf numFmtId="9" fontId="6" fillId="0" borderId="24" xfId="0" applyNumberFormat="1" applyFont="1" applyBorder="1" applyAlignment="1">
      <alignment horizontal="left" vertical="center" wrapText="1"/>
    </xf>
    <xf numFmtId="0" fontId="15" fillId="16" borderId="25" xfId="0" applyFont="1" applyFill="1" applyBorder="1" applyAlignment="1">
      <alignment horizontal="left" vertical="center" wrapText="1"/>
    </xf>
    <xf numFmtId="169" fontId="5" fillId="3" borderId="27" xfId="0" applyNumberFormat="1" applyFont="1" applyFill="1" applyBorder="1" applyAlignment="1">
      <alignment horizontal="center" vertical="center" wrapText="1"/>
    </xf>
    <xf numFmtId="0" fontId="1" fillId="25" borderId="24" xfId="0" applyFont="1" applyFill="1" applyBorder="1" applyAlignment="1">
      <alignment horizontal="center"/>
    </xf>
    <xf numFmtId="0" fontId="1" fillId="25" borderId="24" xfId="0" applyFont="1" applyFill="1" applyBorder="1" applyAlignment="1">
      <alignment horizontal="center" vertical="center" wrapText="1"/>
    </xf>
    <xf numFmtId="0" fontId="5" fillId="25" borderId="24" xfId="0" applyFont="1" applyFill="1" applyBorder="1" applyAlignment="1">
      <alignment horizontal="center" vertical="center" wrapText="1"/>
    </xf>
    <xf numFmtId="0" fontId="5" fillId="25" borderId="24" xfId="0" applyFont="1" applyFill="1" applyBorder="1" applyAlignment="1">
      <alignment horizontal="left" vertical="center" wrapText="1"/>
    </xf>
    <xf numFmtId="0" fontId="1" fillId="25" borderId="24" xfId="0" applyFont="1" applyFill="1" applyBorder="1" applyAlignment="1">
      <alignment vertical="center" wrapText="1"/>
    </xf>
    <xf numFmtId="0" fontId="5" fillId="25" borderId="24" xfId="0" applyFont="1" applyFill="1" applyBorder="1" applyAlignment="1">
      <alignment vertical="center" wrapText="1"/>
    </xf>
    <xf numFmtId="9" fontId="5" fillId="25" borderId="24" xfId="0" applyNumberFormat="1" applyFont="1" applyFill="1" applyBorder="1" applyAlignment="1">
      <alignment horizontal="center" vertical="center" wrapText="1"/>
    </xf>
    <xf numFmtId="170" fontId="5" fillId="25" borderId="24" xfId="0" applyNumberFormat="1" applyFont="1" applyFill="1" applyBorder="1" applyAlignment="1">
      <alignment horizontal="center" vertical="center" wrapText="1"/>
    </xf>
    <xf numFmtId="170" fontId="5" fillId="19" borderId="24" xfId="0" applyNumberFormat="1" applyFont="1" applyFill="1" applyBorder="1" applyAlignment="1">
      <alignment horizontal="center" vertical="center" wrapText="1"/>
    </xf>
    <xf numFmtId="0" fontId="6" fillId="25" borderId="24" xfId="0" applyFont="1" applyFill="1" applyBorder="1" applyAlignment="1">
      <alignment vertical="center" wrapText="1"/>
    </xf>
    <xf numFmtId="169" fontId="5" fillId="25" borderId="24" xfId="0" applyNumberFormat="1" applyFont="1" applyFill="1" applyBorder="1" applyAlignment="1">
      <alignment horizontal="right" vertical="center" wrapText="1"/>
    </xf>
    <xf numFmtId="169" fontId="5" fillId="25" borderId="24" xfId="0" applyNumberFormat="1" applyFont="1" applyFill="1" applyBorder="1" applyAlignment="1">
      <alignment horizontal="right" vertical="center"/>
    </xf>
    <xf numFmtId="10" fontId="5" fillId="25" borderId="24" xfId="0" applyNumberFormat="1" applyFont="1" applyFill="1" applyBorder="1" applyAlignment="1">
      <alignment horizontal="center" vertical="center"/>
    </xf>
    <xf numFmtId="0" fontId="5" fillId="25" borderId="24" xfId="0" applyFont="1" applyFill="1" applyBorder="1" applyAlignment="1">
      <alignment vertical="center"/>
    </xf>
    <xf numFmtId="0" fontId="5" fillId="25" borderId="24" xfId="0" applyFont="1" applyFill="1" applyBorder="1" applyAlignment="1">
      <alignment horizontal="left" vertical="center"/>
    </xf>
    <xf numFmtId="0" fontId="1" fillId="0" borderId="0" xfId="0" applyFont="1" applyAlignment="1">
      <alignment horizontal="right" vertical="center" wrapText="1"/>
    </xf>
    <xf numFmtId="171" fontId="1" fillId="0" borderId="0" xfId="0" applyNumberFormat="1" applyFont="1" applyAlignment="1">
      <alignment horizontal="center" vertical="center" wrapText="1"/>
    </xf>
    <xf numFmtId="171" fontId="1" fillId="0" borderId="0" xfId="0" applyNumberFormat="1" applyFont="1" applyAlignment="1">
      <alignment horizontal="center" vertical="center"/>
    </xf>
    <xf numFmtId="9" fontId="5" fillId="16" borderId="27" xfId="1" applyFont="1" applyFill="1" applyBorder="1" applyAlignment="1">
      <alignment horizontal="center" vertical="center" wrapText="1"/>
    </xf>
    <xf numFmtId="0" fontId="4" fillId="0" borderId="29" xfId="0" applyFont="1" applyBorder="1"/>
    <xf numFmtId="0" fontId="21" fillId="26" borderId="30" xfId="0" applyFont="1" applyFill="1" applyBorder="1" applyAlignment="1" applyProtection="1">
      <alignment horizontal="left" vertical="center" wrapText="1"/>
      <protection locked="0"/>
    </xf>
    <xf numFmtId="0" fontId="21" fillId="0" borderId="30" xfId="0" applyFont="1" applyBorder="1" applyAlignment="1" applyProtection="1">
      <alignment horizontal="center" vertical="center" wrapText="1"/>
      <protection locked="0"/>
    </xf>
    <xf numFmtId="0" fontId="5" fillId="0" borderId="27" xfId="0" applyFont="1" applyBorder="1" applyAlignment="1">
      <alignment horizontal="center" vertical="center" wrapText="1"/>
    </xf>
    <xf numFmtId="0" fontId="1" fillId="0" borderId="31" xfId="0" applyFont="1" applyBorder="1" applyAlignment="1">
      <alignment horizontal="left" vertical="center" wrapText="1"/>
    </xf>
    <xf numFmtId="0" fontId="1" fillId="0" borderId="2" xfId="0" applyFont="1" applyBorder="1" applyAlignment="1">
      <alignment horizontal="left" vertical="center" wrapText="1"/>
    </xf>
    <xf numFmtId="14" fontId="1" fillId="0" borderId="3" xfId="0" applyNumberFormat="1" applyFont="1" applyBorder="1" applyAlignment="1">
      <alignment horizontal="center" vertical="center" wrapText="1"/>
    </xf>
    <xf numFmtId="14" fontId="1" fillId="16" borderId="17" xfId="0" applyNumberFormat="1" applyFont="1" applyFill="1" applyBorder="1" applyAlignment="1">
      <alignment horizontal="center" vertical="center" wrapText="1"/>
    </xf>
    <xf numFmtId="14" fontId="1" fillId="0" borderId="17" xfId="0" applyNumberFormat="1" applyFont="1" applyBorder="1" applyAlignment="1">
      <alignment horizontal="center" vertical="center" wrapText="1"/>
    </xf>
    <xf numFmtId="0" fontId="5" fillId="0" borderId="2" xfId="0" applyFont="1" applyBorder="1" applyAlignment="1">
      <alignment horizontal="left" vertical="center" wrapText="1"/>
    </xf>
    <xf numFmtId="0" fontId="1" fillId="0" borderId="2" xfId="0" applyFont="1" applyBorder="1" applyAlignment="1">
      <alignment horizontal="center" vertical="center" wrapText="1"/>
    </xf>
    <xf numFmtId="0" fontId="1" fillId="0" borderId="29" xfId="0" applyFont="1" applyBorder="1" applyAlignment="1">
      <alignment horizontal="left" vertical="center" wrapText="1"/>
    </xf>
    <xf numFmtId="0" fontId="0" fillId="0" borderId="31" xfId="0" applyBorder="1"/>
    <xf numFmtId="0" fontId="1" fillId="19" borderId="31" xfId="0" applyFont="1" applyFill="1" applyBorder="1" applyAlignment="1">
      <alignment horizontal="center" vertical="center" wrapText="1"/>
    </xf>
    <xf numFmtId="0" fontId="20" fillId="0" borderId="30" xfId="0" applyFont="1" applyBorder="1" applyAlignment="1" applyProtection="1">
      <alignment horizontal="center" vertical="center" wrapText="1"/>
      <protection locked="0"/>
    </xf>
    <xf numFmtId="0" fontId="21" fillId="28" borderId="30" xfId="0" applyFont="1" applyFill="1" applyBorder="1" applyAlignment="1" applyProtection="1">
      <alignment horizontal="center" vertical="center" wrapText="1"/>
      <protection locked="0"/>
    </xf>
    <xf numFmtId="0" fontId="21" fillId="26" borderId="30" xfId="0" applyFont="1" applyFill="1" applyBorder="1" applyAlignment="1" applyProtection="1">
      <alignment vertical="center" wrapText="1"/>
      <protection locked="0"/>
    </xf>
    <xf numFmtId="14" fontId="1" fillId="16" borderId="3" xfId="0" applyNumberFormat="1" applyFont="1" applyFill="1" applyBorder="1" applyAlignment="1">
      <alignment horizontal="center" vertical="center" wrapText="1"/>
    </xf>
    <xf numFmtId="0" fontId="1" fillId="0" borderId="31" xfId="0" applyFont="1" applyBorder="1" applyAlignment="1">
      <alignment horizontal="center" vertical="center" wrapText="1"/>
    </xf>
    <xf numFmtId="14" fontId="1" fillId="16" borderId="25" xfId="0" applyNumberFormat="1" applyFont="1" applyFill="1" applyBorder="1" applyAlignment="1">
      <alignment horizontal="center" vertical="center" wrapText="1"/>
    </xf>
    <xf numFmtId="0" fontId="0" fillId="0" borderId="15" xfId="0" applyBorder="1"/>
    <xf numFmtId="0" fontId="1" fillId="0" borderId="30" xfId="0" applyFont="1" applyBorder="1" applyAlignment="1" applyProtection="1">
      <alignment horizontal="center" vertical="center" wrapText="1"/>
      <protection locked="0"/>
    </xf>
    <xf numFmtId="0" fontId="3" fillId="0" borderId="16" xfId="0" applyFont="1" applyBorder="1" applyAlignment="1">
      <alignment horizontal="left" vertical="center" wrapText="1"/>
    </xf>
    <xf numFmtId="0" fontId="1" fillId="0" borderId="30" xfId="0" applyFont="1" applyBorder="1" applyAlignment="1" applyProtection="1">
      <alignment horizontal="left" vertical="center" wrapText="1"/>
      <protection locked="0"/>
    </xf>
    <xf numFmtId="9" fontId="5" fillId="32" borderId="27" xfId="0" applyNumberFormat="1" applyFont="1" applyFill="1" applyBorder="1" applyAlignment="1">
      <alignment horizontal="center" vertical="center" wrapText="1"/>
    </xf>
    <xf numFmtId="9" fontId="5" fillId="33" borderId="27" xfId="0" applyNumberFormat="1" applyFont="1" applyFill="1" applyBorder="1" applyAlignment="1">
      <alignment horizontal="center" vertical="center" wrapText="1"/>
    </xf>
    <xf numFmtId="0" fontId="3" fillId="0" borderId="24" xfId="0" applyFont="1" applyBorder="1" applyAlignment="1">
      <alignment vertical="center" wrapText="1"/>
    </xf>
    <xf numFmtId="9" fontId="2" fillId="27" borderId="27" xfId="0" applyNumberFormat="1" applyFont="1" applyFill="1" applyBorder="1" applyAlignment="1">
      <alignment horizontal="left" vertical="center" wrapText="1"/>
    </xf>
    <xf numFmtId="169" fontId="5" fillId="0" borderId="27" xfId="0" applyNumberFormat="1" applyFont="1" applyBorder="1" applyAlignment="1">
      <alignment horizontal="center" vertical="center" wrapText="1"/>
    </xf>
    <xf numFmtId="167" fontId="5" fillId="0" borderId="27" xfId="0" applyNumberFormat="1" applyFont="1" applyBorder="1" applyAlignment="1">
      <alignment horizontal="center" vertical="center" wrapText="1"/>
    </xf>
    <xf numFmtId="0" fontId="1" fillId="0" borderId="29" xfId="0" applyFont="1" applyBorder="1" applyAlignment="1">
      <alignment vertical="center" wrapText="1"/>
    </xf>
    <xf numFmtId="0" fontId="1" fillId="38" borderId="16" xfId="0" applyFont="1" applyFill="1" applyBorder="1" applyAlignment="1">
      <alignment horizontal="center" vertical="center" wrapText="1"/>
    </xf>
    <xf numFmtId="0" fontId="1" fillId="26" borderId="31" xfId="0" applyFont="1" applyFill="1" applyBorder="1" applyAlignment="1" applyProtection="1">
      <alignment horizontal="left" vertical="center" wrapText="1"/>
      <protection locked="0"/>
    </xf>
    <xf numFmtId="0" fontId="1" fillId="0" borderId="27" xfId="0" applyFont="1" applyBorder="1" applyAlignment="1">
      <alignment vertical="center" wrapText="1"/>
    </xf>
    <xf numFmtId="167" fontId="1" fillId="0" borderId="29" xfId="0" applyNumberFormat="1" applyFont="1" applyBorder="1" applyAlignment="1">
      <alignment horizontal="center" vertical="center" wrapText="1"/>
    </xf>
    <xf numFmtId="0" fontId="3" fillId="0" borderId="31" xfId="0" applyFont="1" applyBorder="1" applyAlignment="1" applyProtection="1">
      <alignment vertical="center" wrapText="1"/>
      <protection locked="0"/>
    </xf>
    <xf numFmtId="0" fontId="1" fillId="0" borderId="31" xfId="0" applyFont="1" applyBorder="1" applyAlignment="1" applyProtection="1">
      <alignment vertical="center" wrapText="1"/>
      <protection locked="0"/>
    </xf>
    <xf numFmtId="0" fontId="1" fillId="0" borderId="30" xfId="0" applyFont="1" applyBorder="1" applyAlignment="1" applyProtection="1">
      <alignment vertical="center" wrapText="1"/>
      <protection locked="0"/>
    </xf>
    <xf numFmtId="0" fontId="1" fillId="26" borderId="30" xfId="0" applyFont="1" applyFill="1" applyBorder="1" applyAlignment="1" applyProtection="1">
      <alignment horizontal="left" vertical="center" wrapText="1"/>
      <protection locked="0"/>
    </xf>
    <xf numFmtId="0" fontId="1" fillId="28" borderId="38" xfId="0" applyFont="1" applyFill="1" applyBorder="1" applyAlignment="1" applyProtection="1">
      <alignment horizontal="center" vertical="center" wrapText="1"/>
      <protection locked="0"/>
    </xf>
    <xf numFmtId="0" fontId="2" fillId="0" borderId="30" xfId="0" applyFont="1" applyBorder="1" applyAlignment="1" applyProtection="1">
      <alignment horizontal="left" vertical="center" wrapText="1"/>
      <protection locked="0"/>
    </xf>
    <xf numFmtId="17" fontId="2" fillId="39" borderId="27" xfId="0" applyNumberFormat="1" applyFont="1" applyFill="1" applyBorder="1" applyAlignment="1">
      <alignment horizontal="left" vertical="top" wrapText="1"/>
    </xf>
    <xf numFmtId="17" fontId="2" fillId="39" borderId="24" xfId="0" applyNumberFormat="1" applyFont="1" applyFill="1" applyBorder="1" applyAlignment="1">
      <alignment horizontal="left" vertical="center" wrapText="1"/>
    </xf>
    <xf numFmtId="17" fontId="2" fillId="39" borderId="24" xfId="0" applyNumberFormat="1" applyFont="1" applyFill="1" applyBorder="1" applyAlignment="1">
      <alignment horizontal="left" vertical="top" wrapText="1"/>
    </xf>
    <xf numFmtId="17" fontId="6" fillId="39" borderId="27" xfId="0" applyNumberFormat="1" applyFont="1" applyFill="1" applyBorder="1" applyAlignment="1">
      <alignment horizontal="left" vertical="top" wrapText="1"/>
    </xf>
    <xf numFmtId="17" fontId="6" fillId="39" borderId="24" xfId="0" applyNumberFormat="1" applyFont="1" applyFill="1" applyBorder="1" applyAlignment="1">
      <alignment horizontal="left" vertical="center" wrapText="1"/>
    </xf>
    <xf numFmtId="17" fontId="2" fillId="39" borderId="27" xfId="0" applyNumberFormat="1" applyFont="1" applyFill="1" applyBorder="1" applyAlignment="1">
      <alignment horizontal="left" vertical="center" wrapText="1"/>
    </xf>
    <xf numFmtId="17" fontId="11" fillId="39" borderId="27" xfId="0" applyNumberFormat="1" applyFont="1" applyFill="1" applyBorder="1" applyAlignment="1">
      <alignment horizontal="left" vertical="top" wrapText="1"/>
    </xf>
    <xf numFmtId="17" fontId="2" fillId="40" borderId="24" xfId="0" applyNumberFormat="1" applyFont="1" applyFill="1" applyBorder="1" applyAlignment="1">
      <alignment horizontal="left" vertical="center" wrapText="1"/>
    </xf>
    <xf numFmtId="17" fontId="11" fillId="40" borderId="27" xfId="0" applyNumberFormat="1" applyFont="1" applyFill="1" applyBorder="1" applyAlignment="1">
      <alignment horizontal="left" vertical="center" wrapText="1"/>
    </xf>
    <xf numFmtId="17" fontId="2" fillId="40" borderId="27" xfId="0" applyNumberFormat="1" applyFont="1" applyFill="1" applyBorder="1" applyAlignment="1">
      <alignment horizontal="left" vertical="center" wrapText="1"/>
    </xf>
    <xf numFmtId="17" fontId="11" fillId="40" borderId="24" xfId="0" applyNumberFormat="1" applyFont="1" applyFill="1" applyBorder="1" applyAlignment="1">
      <alignment horizontal="left" vertical="center" wrapText="1"/>
    </xf>
    <xf numFmtId="17" fontId="11" fillId="41" borderId="24" xfId="0" applyNumberFormat="1" applyFont="1" applyFill="1" applyBorder="1" applyAlignment="1">
      <alignment horizontal="left" vertical="center" wrapText="1"/>
    </xf>
    <xf numFmtId="17" fontId="2" fillId="41" borderId="24" xfId="0" applyNumberFormat="1" applyFont="1" applyFill="1" applyBorder="1" applyAlignment="1">
      <alignment horizontal="left" vertical="center" wrapText="1"/>
    </xf>
    <xf numFmtId="9" fontId="2" fillId="41" borderId="24" xfId="0" applyNumberFormat="1" applyFont="1" applyFill="1" applyBorder="1" applyAlignment="1">
      <alignment horizontal="left" vertical="center" wrapText="1"/>
    </xf>
    <xf numFmtId="17" fontId="12" fillId="41" borderId="24" xfId="0" applyNumberFormat="1" applyFont="1" applyFill="1" applyBorder="1" applyAlignment="1">
      <alignment horizontal="left" vertical="center" wrapText="1"/>
    </xf>
    <xf numFmtId="167" fontId="1" fillId="0" borderId="27" xfId="0" applyNumberFormat="1" applyFont="1" applyBorder="1" applyAlignment="1">
      <alignment vertical="center" wrapText="1"/>
    </xf>
    <xf numFmtId="168" fontId="1" fillId="17" borderId="27" xfId="0" applyNumberFormat="1" applyFont="1" applyFill="1" applyBorder="1" applyAlignment="1">
      <alignment vertical="center" wrapText="1"/>
    </xf>
    <xf numFmtId="0" fontId="1" fillId="0" borderId="39" xfId="0" applyFont="1" applyBorder="1" applyAlignment="1">
      <alignment horizontal="left" vertical="center" wrapText="1"/>
    </xf>
    <xf numFmtId="0" fontId="19" fillId="0" borderId="0" xfId="0" applyFont="1" applyAlignment="1">
      <alignment horizontal="left" vertical="center" wrapText="1"/>
    </xf>
    <xf numFmtId="0" fontId="5" fillId="0" borderId="29"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7" xfId="0" quotePrefix="1" applyFont="1" applyBorder="1" applyAlignment="1">
      <alignment vertical="center" wrapText="1"/>
    </xf>
    <xf numFmtId="0" fontId="1" fillId="0" borderId="27" xfId="0" quotePrefix="1" applyFont="1" applyBorder="1" applyAlignment="1">
      <alignment horizontal="center" vertical="center" wrapText="1"/>
    </xf>
    <xf numFmtId="169" fontId="5" fillId="15" borderId="27" xfId="0" applyNumberFormat="1" applyFont="1" applyFill="1" applyBorder="1" applyAlignment="1">
      <alignment vertical="center" wrapText="1"/>
    </xf>
    <xf numFmtId="0" fontId="5" fillId="0" borderId="2" xfId="0" applyFont="1" applyBorder="1" applyAlignment="1">
      <alignment horizontal="center" vertical="center" wrapText="1"/>
    </xf>
    <xf numFmtId="168" fontId="1" fillId="17" borderId="31" xfId="0" applyNumberFormat="1" applyFont="1" applyFill="1" applyBorder="1" applyAlignment="1">
      <alignment vertical="center" wrapText="1"/>
    </xf>
    <xf numFmtId="0" fontId="4" fillId="0" borderId="20" xfId="0" applyFont="1" applyBorder="1"/>
    <xf numFmtId="0" fontId="4" fillId="0" borderId="22" xfId="0" applyFont="1" applyBorder="1"/>
    <xf numFmtId="0" fontId="4" fillId="0" borderId="31" xfId="0" applyFont="1" applyBorder="1"/>
    <xf numFmtId="167" fontId="1" fillId="0" borderId="31" xfId="0" applyNumberFormat="1" applyFont="1" applyBorder="1" applyAlignment="1">
      <alignment horizontal="center" vertical="center" wrapText="1"/>
    </xf>
    <xf numFmtId="169" fontId="5" fillId="45" borderId="27" xfId="0" applyNumberFormat="1" applyFont="1" applyFill="1" applyBorder="1" applyAlignment="1">
      <alignment vertical="center" wrapText="1"/>
    </xf>
    <xf numFmtId="169" fontId="5" fillId="45" borderId="24" xfId="0" applyNumberFormat="1" applyFont="1" applyFill="1" applyBorder="1" applyAlignment="1">
      <alignment vertical="center" wrapText="1"/>
    </xf>
    <xf numFmtId="169" fontId="5" fillId="45" borderId="24" xfId="0" applyNumberFormat="1" applyFont="1" applyFill="1" applyBorder="1" applyAlignment="1">
      <alignment horizontal="center" vertical="center" wrapText="1"/>
    </xf>
    <xf numFmtId="169" fontId="5" fillId="45" borderId="27" xfId="0" applyNumberFormat="1" applyFont="1" applyFill="1" applyBorder="1" applyAlignment="1">
      <alignment horizontal="center" vertical="center" wrapText="1"/>
    </xf>
    <xf numFmtId="167" fontId="5" fillId="45" borderId="27" xfId="0" applyNumberFormat="1" applyFont="1" applyFill="1" applyBorder="1" applyAlignment="1">
      <alignment horizontal="center" vertical="center" wrapText="1"/>
    </xf>
    <xf numFmtId="0" fontId="4" fillId="0" borderId="25" xfId="0" applyFont="1" applyBorder="1"/>
    <xf numFmtId="0" fontId="4" fillId="0" borderId="25" xfId="0" applyFont="1" applyBorder="1" applyAlignment="1">
      <alignment horizontal="center" vertical="center" wrapText="1"/>
    </xf>
    <xf numFmtId="0" fontId="4" fillId="0" borderId="25" xfId="0" quotePrefix="1" applyFont="1" applyBorder="1" applyAlignment="1">
      <alignment horizontal="center" vertical="center" wrapText="1"/>
    </xf>
    <xf numFmtId="172" fontId="1" fillId="0" borderId="24" xfId="0" applyNumberFormat="1" applyFont="1" applyBorder="1" applyAlignment="1">
      <alignment vertical="center" wrapText="1"/>
    </xf>
    <xf numFmtId="0" fontId="1" fillId="0" borderId="17" xfId="0" applyFont="1" applyBorder="1" applyAlignment="1">
      <alignment vertical="center" wrapText="1"/>
    </xf>
    <xf numFmtId="167" fontId="1" fillId="0" borderId="31" xfId="0" applyNumberFormat="1" applyFont="1" applyBorder="1" applyAlignment="1">
      <alignment vertical="center" wrapText="1"/>
    </xf>
    <xf numFmtId="0" fontId="1" fillId="27" borderId="27" xfId="0" quotePrefix="1" applyFont="1" applyFill="1" applyBorder="1" applyAlignment="1">
      <alignment vertical="center" wrapText="1"/>
    </xf>
    <xf numFmtId="168" fontId="1" fillId="17" borderId="31" xfId="0" applyNumberFormat="1" applyFont="1" applyFill="1" applyBorder="1" applyAlignment="1">
      <alignment horizontal="center" vertical="center" wrapText="1"/>
    </xf>
    <xf numFmtId="169" fontId="5" fillId="0" borderId="31" xfId="0" applyNumberFormat="1" applyFont="1" applyBorder="1" applyAlignment="1">
      <alignment vertical="center" wrapText="1"/>
    </xf>
    <xf numFmtId="172" fontId="1" fillId="0" borderId="31" xfId="0" applyNumberFormat="1" applyFont="1" applyBorder="1" applyAlignment="1">
      <alignment vertical="center" wrapText="1"/>
    </xf>
    <xf numFmtId="172" fontId="1" fillId="17" borderId="31" xfId="0" applyNumberFormat="1" applyFont="1" applyFill="1" applyBorder="1" applyAlignment="1">
      <alignment horizontal="center" vertical="center" wrapText="1"/>
    </xf>
    <xf numFmtId="169" fontId="5" fillId="46" borderId="31" xfId="0" applyNumberFormat="1" applyFont="1" applyFill="1" applyBorder="1" applyAlignment="1">
      <alignment horizontal="center" vertical="center" wrapText="1"/>
    </xf>
    <xf numFmtId="0" fontId="5" fillId="0" borderId="17" xfId="0" applyFont="1" applyBorder="1" applyAlignment="1">
      <alignment horizontal="center" vertical="center" wrapText="1"/>
    </xf>
    <xf numFmtId="169" fontId="1" fillId="17" borderId="24" xfId="0" applyNumberFormat="1" applyFont="1" applyFill="1" applyBorder="1" applyAlignment="1">
      <alignment horizontal="center" vertical="center" wrapText="1"/>
    </xf>
    <xf numFmtId="0" fontId="1" fillId="0" borderId="17" xfId="0" applyFont="1" applyBorder="1" applyAlignment="1">
      <alignment horizontal="left" vertical="center" wrapText="1"/>
    </xf>
    <xf numFmtId="168" fontId="1" fillId="17" borderId="2" xfId="0" applyNumberFormat="1" applyFont="1" applyFill="1" applyBorder="1" applyAlignment="1">
      <alignment horizontal="center" vertical="center" wrapText="1"/>
    </xf>
    <xf numFmtId="169" fontId="5" fillId="46" borderId="27" xfId="0" applyNumberFormat="1" applyFont="1" applyFill="1" applyBorder="1" applyAlignment="1">
      <alignment horizontal="center" vertical="center" wrapText="1"/>
    </xf>
    <xf numFmtId="168" fontId="1" fillId="17" borderId="16" xfId="0" applyNumberFormat="1" applyFont="1" applyFill="1" applyBorder="1" applyAlignment="1">
      <alignment vertical="center" wrapText="1"/>
    </xf>
    <xf numFmtId="169" fontId="5" fillId="0" borderId="2" xfId="0" applyNumberFormat="1" applyFont="1" applyBorder="1" applyAlignment="1">
      <alignment horizontal="center" vertical="center" wrapText="1"/>
    </xf>
    <xf numFmtId="169" fontId="1" fillId="0" borderId="24" xfId="0" applyNumberFormat="1" applyFont="1" applyBorder="1" applyAlignment="1">
      <alignment vertical="center" wrapText="1"/>
    </xf>
    <xf numFmtId="169" fontId="1" fillId="0" borderId="3" xfId="0" applyNumberFormat="1" applyFont="1" applyBorder="1" applyAlignment="1">
      <alignment vertical="center" wrapText="1"/>
    </xf>
    <xf numFmtId="169" fontId="1" fillId="17" borderId="31" xfId="0" applyNumberFormat="1" applyFont="1" applyFill="1" applyBorder="1" applyAlignment="1">
      <alignment vertical="center" wrapText="1"/>
    </xf>
    <xf numFmtId="169" fontId="5" fillId="47" borderId="2" xfId="0" applyNumberFormat="1" applyFont="1" applyFill="1" applyBorder="1" applyAlignment="1">
      <alignment horizontal="center" vertical="center" wrapText="1"/>
    </xf>
    <xf numFmtId="169" fontId="5" fillId="47" borderId="16" xfId="0" applyNumberFormat="1" applyFont="1" applyFill="1" applyBorder="1" applyAlignment="1">
      <alignment horizontal="center" vertical="center" wrapText="1"/>
    </xf>
    <xf numFmtId="14" fontId="1" fillId="16" borderId="23" xfId="0" applyNumberFormat="1" applyFont="1" applyFill="1" applyBorder="1" applyAlignment="1">
      <alignment horizontal="center" vertical="center" wrapText="1"/>
    </xf>
    <xf numFmtId="0" fontId="5" fillId="0" borderId="6" xfId="0" applyFont="1" applyBorder="1" applyAlignment="1">
      <alignment horizontal="left" vertical="center" wrapText="1"/>
    </xf>
    <xf numFmtId="0" fontId="1" fillId="0" borderId="31" xfId="0" applyFont="1" applyBorder="1" applyAlignment="1">
      <alignment vertical="center" wrapText="1"/>
    </xf>
    <xf numFmtId="0" fontId="4" fillId="0" borderId="31" xfId="0" quotePrefix="1" applyFont="1" applyBorder="1" applyAlignment="1">
      <alignment horizontal="center" vertical="center" wrapText="1"/>
    </xf>
    <xf numFmtId="0" fontId="4" fillId="0" borderId="31" xfId="0" applyFont="1" applyBorder="1" applyAlignment="1">
      <alignment horizontal="center" vertical="center" wrapText="1"/>
    </xf>
    <xf numFmtId="169" fontId="4" fillId="0" borderId="31" xfId="0" applyNumberFormat="1" applyFont="1" applyBorder="1" applyAlignment="1">
      <alignment vertical="center"/>
    </xf>
    <xf numFmtId="169" fontId="5" fillId="49" borderId="2" xfId="0" applyNumberFormat="1" applyFont="1" applyFill="1" applyBorder="1" applyAlignment="1">
      <alignment horizontal="center" vertical="center" wrapText="1"/>
    </xf>
    <xf numFmtId="0" fontId="5" fillId="0" borderId="29" xfId="0" applyFont="1" applyBorder="1" applyAlignment="1">
      <alignment horizontal="left" vertical="center" wrapText="1"/>
    </xf>
    <xf numFmtId="168" fontId="1" fillId="17" borderId="30" xfId="0" applyNumberFormat="1" applyFont="1" applyFill="1" applyBorder="1" applyAlignment="1">
      <alignment vertical="center" wrapText="1"/>
    </xf>
    <xf numFmtId="169" fontId="4" fillId="0" borderId="31" xfId="0" applyNumberFormat="1" applyFont="1" applyBorder="1" applyAlignment="1">
      <alignment horizontal="center" vertical="center"/>
    </xf>
    <xf numFmtId="167" fontId="1" fillId="0" borderId="3" xfId="0" applyNumberFormat="1" applyFont="1" applyBorder="1" applyAlignment="1">
      <alignment vertical="center" wrapText="1"/>
    </xf>
    <xf numFmtId="169" fontId="5" fillId="3" borderId="2" xfId="0" applyNumberFormat="1" applyFont="1" applyFill="1" applyBorder="1" applyAlignment="1">
      <alignment horizontal="center" vertical="center" wrapText="1"/>
    </xf>
    <xf numFmtId="167" fontId="4" fillId="0" borderId="20" xfId="0" applyNumberFormat="1" applyFont="1" applyBorder="1" applyAlignment="1">
      <alignment horizontal="center" vertical="center"/>
    </xf>
    <xf numFmtId="167" fontId="4" fillId="0" borderId="31" xfId="0" applyNumberFormat="1" applyFont="1" applyBorder="1" applyAlignment="1">
      <alignment horizontal="center" vertical="center"/>
    </xf>
    <xf numFmtId="0" fontId="19" fillId="0" borderId="0" xfId="0" applyFont="1" applyAlignment="1">
      <alignment vertical="center"/>
    </xf>
    <xf numFmtId="0" fontId="19" fillId="0" borderId="31" xfId="0" applyFont="1" applyBorder="1" applyAlignment="1">
      <alignment vertical="center"/>
    </xf>
    <xf numFmtId="0" fontId="1" fillId="28" borderId="30" xfId="0" applyFont="1" applyFill="1" applyBorder="1" applyAlignment="1" applyProtection="1">
      <alignment horizontal="center" vertical="center" wrapText="1"/>
      <protection locked="0"/>
    </xf>
    <xf numFmtId="169" fontId="5" fillId="50" borderId="30" xfId="0" applyNumberFormat="1" applyFont="1" applyFill="1" applyBorder="1" applyAlignment="1">
      <alignment horizontal="center" vertical="center" wrapText="1"/>
    </xf>
    <xf numFmtId="169" fontId="5" fillId="50" borderId="32" xfId="0" applyNumberFormat="1" applyFont="1" applyFill="1" applyBorder="1" applyAlignment="1">
      <alignment horizontal="center" vertical="center" wrapText="1"/>
    </xf>
    <xf numFmtId="9" fontId="1" fillId="0" borderId="27" xfId="0" applyNumberFormat="1" applyFont="1" applyBorder="1" applyAlignment="1">
      <alignment horizontal="center" vertical="center" wrapText="1"/>
    </xf>
    <xf numFmtId="9" fontId="1" fillId="0" borderId="25" xfId="0" applyNumberFormat="1" applyFont="1" applyBorder="1" applyAlignment="1">
      <alignment horizontal="center" vertical="center" wrapText="1"/>
    </xf>
    <xf numFmtId="167" fontId="1" fillId="0" borderId="16" xfId="0" applyNumberFormat="1" applyFont="1" applyBorder="1" applyAlignment="1">
      <alignment horizontal="center" vertical="center" wrapText="1"/>
    </xf>
    <xf numFmtId="0" fontId="4" fillId="0" borderId="20" xfId="0" applyFont="1" applyBorder="1"/>
    <xf numFmtId="0" fontId="4" fillId="0" borderId="22" xfId="0" applyFont="1" applyBorder="1"/>
    <xf numFmtId="0" fontId="14" fillId="0" borderId="27" xfId="0" applyFont="1" applyBorder="1" applyAlignment="1">
      <alignment horizontal="center" vertical="center" wrapText="1"/>
    </xf>
    <xf numFmtId="0" fontId="14" fillId="0" borderId="2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1" xfId="0" applyFont="1" applyBorder="1" applyAlignment="1" applyProtection="1">
      <alignment horizontal="center" vertical="center" wrapText="1"/>
      <protection locked="0"/>
    </xf>
    <xf numFmtId="14" fontId="1" fillId="0" borderId="17" xfId="0" applyNumberFormat="1" applyFont="1" applyBorder="1" applyAlignment="1">
      <alignment horizontal="center" vertical="center" wrapText="1"/>
    </xf>
    <xf numFmtId="14" fontId="1" fillId="0" borderId="21" xfId="0" applyNumberFormat="1" applyFont="1" applyBorder="1" applyAlignment="1">
      <alignment horizontal="center" vertical="center" wrapText="1"/>
    </xf>
    <xf numFmtId="14" fontId="1" fillId="0" borderId="23"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9" fontId="5" fillId="0" borderId="29" xfId="0" applyNumberFormat="1" applyFont="1" applyBorder="1" applyAlignment="1">
      <alignment horizontal="center" vertical="center" wrapText="1"/>
    </xf>
    <xf numFmtId="9" fontId="5" fillId="0" borderId="25" xfId="0" applyNumberFormat="1" applyFont="1" applyBorder="1" applyAlignment="1">
      <alignment horizontal="center" vertical="center" wrapText="1"/>
    </xf>
    <xf numFmtId="9" fontId="5" fillId="19" borderId="27" xfId="0" applyNumberFormat="1" applyFont="1" applyFill="1" applyBorder="1" applyAlignment="1">
      <alignment horizontal="center" vertical="center" wrapText="1"/>
    </xf>
    <xf numFmtId="9" fontId="5" fillId="19" borderId="29" xfId="0" applyNumberFormat="1" applyFont="1" applyFill="1" applyBorder="1" applyAlignment="1">
      <alignment horizontal="center" vertical="center" wrapText="1"/>
    </xf>
    <xf numFmtId="9" fontId="5" fillId="19" borderId="25" xfId="0" applyNumberFormat="1" applyFont="1" applyFill="1" applyBorder="1" applyAlignment="1">
      <alignment horizontal="center" vertical="center" wrapText="1"/>
    </xf>
    <xf numFmtId="9" fontId="2" fillId="0" borderId="27" xfId="0" applyNumberFormat="1" applyFont="1" applyBorder="1" applyAlignment="1">
      <alignment horizontal="left" vertical="center" wrapText="1"/>
    </xf>
    <xf numFmtId="9" fontId="2" fillId="0" borderId="29" xfId="0" applyNumberFormat="1" applyFont="1" applyBorder="1" applyAlignment="1">
      <alignment horizontal="left" vertical="center" wrapText="1"/>
    </xf>
    <xf numFmtId="9" fontId="2" fillId="0" borderId="25" xfId="0" applyNumberFormat="1" applyFont="1" applyBorder="1" applyAlignment="1">
      <alignment horizontal="left" vertical="center" wrapText="1"/>
    </xf>
    <xf numFmtId="169" fontId="1" fillId="17" borderId="31" xfId="0" applyNumberFormat="1" applyFont="1" applyFill="1" applyBorder="1" applyAlignment="1">
      <alignment horizontal="center" vertical="center" wrapText="1"/>
    </xf>
    <xf numFmtId="169" fontId="1" fillId="0" borderId="31" xfId="0" applyNumberFormat="1" applyFont="1" applyBorder="1" applyAlignment="1">
      <alignment horizontal="center" vertical="center" wrapText="1"/>
    </xf>
    <xf numFmtId="9" fontId="5" fillId="0" borderId="17" xfId="0" applyNumberFormat="1" applyFont="1" applyBorder="1" applyAlignment="1">
      <alignment horizontal="center" vertical="center" wrapText="1"/>
    </xf>
    <xf numFmtId="9" fontId="5" fillId="0" borderId="23" xfId="0" applyNumberFormat="1" applyFont="1" applyBorder="1" applyAlignment="1">
      <alignment horizontal="center" vertical="center" wrapText="1"/>
    </xf>
    <xf numFmtId="0" fontId="1" fillId="0" borderId="16" xfId="0" applyFont="1" applyBorder="1" applyAlignment="1">
      <alignment horizontal="center" vertical="center" wrapText="1"/>
    </xf>
    <xf numFmtId="0" fontId="4" fillId="0" borderId="29" xfId="0" applyFont="1" applyBorder="1"/>
    <xf numFmtId="0" fontId="5" fillId="0" borderId="16" xfId="0" applyFont="1" applyBorder="1" applyAlignment="1">
      <alignment horizontal="center" vertical="center" wrapText="1"/>
    </xf>
    <xf numFmtId="0" fontId="1" fillId="0" borderId="31" xfId="0" quotePrefix="1" applyFont="1" applyBorder="1" applyAlignment="1">
      <alignment horizontal="center" vertical="center" wrapText="1"/>
    </xf>
    <xf numFmtId="169" fontId="5" fillId="21" borderId="27" xfId="0" applyNumberFormat="1" applyFont="1" applyFill="1" applyBorder="1" applyAlignment="1">
      <alignment horizontal="center" vertical="center" wrapText="1"/>
    </xf>
    <xf numFmtId="169" fontId="5" fillId="21" borderId="29" xfId="0" applyNumberFormat="1" applyFont="1" applyFill="1" applyBorder="1" applyAlignment="1">
      <alignment horizontal="center" vertical="center" wrapText="1"/>
    </xf>
    <xf numFmtId="169" fontId="5" fillId="21" borderId="25" xfId="0" applyNumberFormat="1" applyFont="1" applyFill="1" applyBorder="1" applyAlignment="1">
      <alignment horizontal="center" vertical="center" wrapText="1"/>
    </xf>
    <xf numFmtId="0" fontId="1" fillId="0" borderId="16" xfId="0" quotePrefix="1" applyFont="1" applyBorder="1" applyAlignment="1">
      <alignment horizontal="center" vertical="center" wrapText="1"/>
    </xf>
    <xf numFmtId="169" fontId="5" fillId="0" borderId="16" xfId="0" applyNumberFormat="1" applyFont="1" applyBorder="1" applyAlignment="1">
      <alignment horizontal="center" vertical="center" wrapText="1"/>
    </xf>
    <xf numFmtId="0" fontId="1" fillId="0" borderId="36" xfId="0" applyFont="1" applyBorder="1" applyAlignment="1" applyProtection="1">
      <alignment horizontal="left" vertical="top" wrapText="1"/>
      <protection locked="0"/>
    </xf>
    <xf numFmtId="0" fontId="21" fillId="0" borderId="29" xfId="0" applyFont="1" applyBorder="1" applyAlignment="1" applyProtection="1">
      <alignment horizontal="left" vertical="top" wrapText="1"/>
      <protection locked="0"/>
    </xf>
    <xf numFmtId="0" fontId="21" fillId="0" borderId="25" xfId="0" applyFont="1" applyBorder="1" applyAlignment="1" applyProtection="1">
      <alignment horizontal="left" vertical="top" wrapText="1"/>
      <protection locked="0"/>
    </xf>
    <xf numFmtId="0" fontId="21" fillId="0" borderId="37" xfId="0" applyFont="1" applyBorder="1" applyAlignment="1" applyProtection="1">
      <alignment horizontal="left" vertical="top" wrapText="1"/>
      <protection locked="0"/>
    </xf>
    <xf numFmtId="0" fontId="1" fillId="29" borderId="29" xfId="0" applyFont="1" applyFill="1" applyBorder="1" applyAlignment="1" applyProtection="1">
      <alignment horizontal="left" vertical="top" wrapText="1"/>
      <protection locked="0"/>
    </xf>
    <xf numFmtId="0" fontId="21" fillId="29" borderId="25" xfId="0" applyFont="1" applyFill="1" applyBorder="1" applyAlignment="1" applyProtection="1">
      <alignment horizontal="left" vertical="top" wrapText="1"/>
      <protection locked="0"/>
    </xf>
    <xf numFmtId="9" fontId="5" fillId="0" borderId="16" xfId="0" applyNumberFormat="1" applyFont="1" applyBorder="1" applyAlignment="1">
      <alignment horizontal="center" vertical="center" wrapText="1"/>
    </xf>
    <xf numFmtId="167" fontId="5" fillId="21" borderId="27" xfId="0" applyNumberFormat="1" applyFont="1" applyFill="1" applyBorder="1" applyAlignment="1">
      <alignment horizontal="center" vertical="center" wrapText="1"/>
    </xf>
    <xf numFmtId="167" fontId="5" fillId="21" borderId="29" xfId="0" applyNumberFormat="1" applyFont="1" applyFill="1" applyBorder="1" applyAlignment="1">
      <alignment horizontal="center" vertical="center" wrapText="1"/>
    </xf>
    <xf numFmtId="167" fontId="5" fillId="21" borderId="25" xfId="0" applyNumberFormat="1" applyFont="1" applyFill="1" applyBorder="1" applyAlignment="1">
      <alignment horizontal="center" vertical="center" wrapText="1"/>
    </xf>
    <xf numFmtId="167" fontId="5" fillId="47" borderId="27" xfId="0" applyNumberFormat="1" applyFont="1" applyFill="1" applyBorder="1" applyAlignment="1">
      <alignment horizontal="center" vertical="center" wrapText="1"/>
    </xf>
    <xf numFmtId="167" fontId="5" fillId="47" borderId="29" xfId="0" applyNumberFormat="1" applyFont="1" applyFill="1" applyBorder="1" applyAlignment="1">
      <alignment horizontal="center" vertical="center" wrapText="1"/>
    </xf>
    <xf numFmtId="167" fontId="5" fillId="47" borderId="25" xfId="0" applyNumberFormat="1" applyFont="1" applyFill="1" applyBorder="1" applyAlignment="1">
      <alignment horizontal="center" vertical="center" wrapText="1"/>
    </xf>
    <xf numFmtId="169" fontId="5" fillId="47" borderId="34" xfId="0" applyNumberFormat="1" applyFont="1" applyFill="1" applyBorder="1" applyAlignment="1">
      <alignment horizontal="center" vertical="center" wrapText="1"/>
    </xf>
    <xf numFmtId="169" fontId="5" fillId="47" borderId="40" xfId="0" applyNumberFormat="1" applyFont="1" applyFill="1" applyBorder="1" applyAlignment="1">
      <alignment horizontal="center" vertical="center" wrapText="1"/>
    </xf>
    <xf numFmtId="169" fontId="5" fillId="47" borderId="35" xfId="0" applyNumberFormat="1"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11" xfId="0" applyFont="1" applyBorder="1" applyAlignment="1">
      <alignment horizontal="center" vertical="center" wrapText="1"/>
    </xf>
    <xf numFmtId="0" fontId="5" fillId="0" borderId="31" xfId="0" applyFont="1" applyBorder="1" applyAlignment="1">
      <alignment horizontal="center" vertical="center" wrapText="1"/>
    </xf>
    <xf numFmtId="168" fontId="1" fillId="17" borderId="31" xfId="0" applyNumberFormat="1" applyFont="1" applyFill="1" applyBorder="1" applyAlignment="1">
      <alignment horizontal="center" vertical="center" wrapText="1"/>
    </xf>
    <xf numFmtId="167" fontId="1" fillId="0" borderId="31" xfId="0" applyNumberFormat="1" applyFont="1" applyBorder="1" applyAlignment="1">
      <alignment horizontal="center" vertical="center" wrapText="1"/>
    </xf>
    <xf numFmtId="167" fontId="5" fillId="24" borderId="16" xfId="0" applyNumberFormat="1" applyFont="1" applyFill="1" applyBorder="1" applyAlignment="1">
      <alignment horizontal="center" vertical="center" wrapText="1"/>
    </xf>
    <xf numFmtId="167" fontId="5" fillId="24" borderId="28" xfId="0" applyNumberFormat="1" applyFont="1" applyFill="1" applyBorder="1" applyAlignment="1">
      <alignment horizontal="center" vertical="center" wrapText="1"/>
    </xf>
    <xf numFmtId="169" fontId="5" fillId="24" borderId="16" xfId="0" applyNumberFormat="1" applyFont="1" applyFill="1" applyBorder="1" applyAlignment="1">
      <alignment horizontal="center" vertical="center" wrapText="1"/>
    </xf>
    <xf numFmtId="169" fontId="1" fillId="22" borderId="27" xfId="0" applyNumberFormat="1" applyFont="1" applyFill="1" applyBorder="1" applyAlignment="1">
      <alignment horizontal="center" vertical="center" wrapText="1"/>
    </xf>
    <xf numFmtId="169" fontId="1" fillId="22" borderId="29" xfId="0" applyNumberFormat="1" applyFont="1" applyFill="1" applyBorder="1" applyAlignment="1">
      <alignment horizontal="center" vertical="center" wrapText="1"/>
    </xf>
    <xf numFmtId="169" fontId="1" fillId="22" borderId="25" xfId="0" applyNumberFormat="1" applyFont="1" applyFill="1" applyBorder="1" applyAlignment="1">
      <alignment horizontal="center" vertical="center" wrapText="1"/>
    </xf>
    <xf numFmtId="169" fontId="5" fillId="48" borderId="16" xfId="0" applyNumberFormat="1" applyFont="1" applyFill="1" applyBorder="1" applyAlignment="1">
      <alignment horizontal="center" vertical="center" wrapText="1"/>
    </xf>
    <xf numFmtId="0" fontId="4" fillId="49" borderId="20" xfId="0" applyFont="1" applyFill="1" applyBorder="1"/>
    <xf numFmtId="0" fontId="4" fillId="49" borderId="22" xfId="0" applyFont="1" applyFill="1" applyBorder="1"/>
    <xf numFmtId="0" fontId="1" fillId="0" borderId="17" xfId="0" applyFont="1" applyBorder="1" applyAlignment="1">
      <alignment horizontal="center" vertical="center" wrapText="1"/>
    </xf>
    <xf numFmtId="0" fontId="4" fillId="0" borderId="21" xfId="0" applyFont="1" applyBorder="1"/>
    <xf numFmtId="0" fontId="4" fillId="0" borderId="23" xfId="0" applyFont="1" applyBorder="1"/>
    <xf numFmtId="0" fontId="5" fillId="0" borderId="27"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25" xfId="0" applyFont="1" applyBorder="1" applyAlignment="1">
      <alignment horizontal="center" vertical="center" wrapText="1"/>
    </xf>
    <xf numFmtId="9" fontId="1" fillId="19" borderId="27" xfId="0" applyNumberFormat="1" applyFont="1" applyFill="1" applyBorder="1" applyAlignment="1">
      <alignment horizontal="center" vertical="center" wrapText="1"/>
    </xf>
    <xf numFmtId="9" fontId="1" fillId="19" borderId="25" xfId="0" applyNumberFormat="1" applyFont="1" applyFill="1" applyBorder="1" applyAlignment="1">
      <alignment horizontal="center" vertical="center" wrapText="1"/>
    </xf>
    <xf numFmtId="169" fontId="1" fillId="11" borderId="27" xfId="0" applyNumberFormat="1" applyFont="1" applyFill="1" applyBorder="1" applyAlignment="1">
      <alignment horizontal="center" vertical="center" wrapText="1"/>
    </xf>
    <xf numFmtId="169" fontId="1" fillId="11" borderId="29" xfId="0" applyNumberFormat="1" applyFont="1" applyFill="1" applyBorder="1" applyAlignment="1">
      <alignment horizontal="center" vertical="center" wrapText="1"/>
    </xf>
    <xf numFmtId="169" fontId="1" fillId="11" borderId="25" xfId="0" applyNumberFormat="1" applyFont="1" applyFill="1" applyBorder="1" applyAlignment="1">
      <alignment horizontal="center" vertical="center" wrapText="1"/>
    </xf>
    <xf numFmtId="169" fontId="1" fillId="2" borderId="27" xfId="0" applyNumberFormat="1" applyFont="1" applyFill="1" applyBorder="1" applyAlignment="1">
      <alignment horizontal="center" vertical="center" wrapText="1"/>
    </xf>
    <xf numFmtId="169" fontId="1" fillId="2" borderId="29" xfId="0" applyNumberFormat="1" applyFont="1" applyFill="1" applyBorder="1" applyAlignment="1">
      <alignment horizontal="center" vertical="center" wrapText="1"/>
    </xf>
    <xf numFmtId="169" fontId="1" fillId="2" borderId="25" xfId="0" applyNumberFormat="1" applyFont="1" applyFill="1" applyBorder="1" applyAlignment="1">
      <alignment horizontal="center" vertical="center" wrapText="1"/>
    </xf>
    <xf numFmtId="169" fontId="5" fillId="18" borderId="27" xfId="0" applyNumberFormat="1" applyFont="1" applyFill="1" applyBorder="1" applyAlignment="1">
      <alignment horizontal="center" vertical="center" wrapText="1"/>
    </xf>
    <xf numFmtId="169" fontId="5" fillId="18" borderId="29" xfId="0" applyNumberFormat="1" applyFont="1" applyFill="1" applyBorder="1" applyAlignment="1">
      <alignment horizontal="center" vertical="center" wrapText="1"/>
    </xf>
    <xf numFmtId="169" fontId="5" fillId="18" borderId="25" xfId="0" applyNumberFormat="1" applyFont="1" applyFill="1" applyBorder="1" applyAlignment="1">
      <alignment horizontal="center" vertical="center" wrapText="1"/>
    </xf>
    <xf numFmtId="169" fontId="5" fillId="23" borderId="27" xfId="0" applyNumberFormat="1" applyFont="1" applyFill="1" applyBorder="1" applyAlignment="1">
      <alignment horizontal="center" vertical="center" wrapText="1"/>
    </xf>
    <xf numFmtId="169" fontId="5" fillId="23" borderId="29" xfId="0" applyNumberFormat="1" applyFont="1" applyFill="1" applyBorder="1" applyAlignment="1">
      <alignment horizontal="center" vertical="center" wrapText="1"/>
    </xf>
    <xf numFmtId="169" fontId="5" fillId="23" borderId="25" xfId="0" applyNumberFormat="1" applyFont="1" applyFill="1" applyBorder="1" applyAlignment="1">
      <alignment horizontal="center" vertical="center" wrapText="1"/>
    </xf>
    <xf numFmtId="0" fontId="1" fillId="0" borderId="29" xfId="0" quotePrefix="1" applyFont="1" applyBorder="1" applyAlignment="1">
      <alignment horizontal="center" vertical="center" wrapText="1"/>
    </xf>
    <xf numFmtId="0" fontId="1" fillId="0" borderId="25" xfId="0" quotePrefix="1" applyFont="1" applyBorder="1" applyAlignment="1">
      <alignment horizontal="center" vertical="center" wrapText="1"/>
    </xf>
    <xf numFmtId="0" fontId="1" fillId="0" borderId="29" xfId="0" applyFont="1" applyBorder="1" applyAlignment="1">
      <alignment horizontal="center" vertical="center" wrapText="1"/>
    </xf>
    <xf numFmtId="0" fontId="1" fillId="0" borderId="25" xfId="0" applyFont="1" applyBorder="1" applyAlignment="1">
      <alignment horizontal="center" vertical="center" wrapText="1"/>
    </xf>
    <xf numFmtId="168" fontId="1" fillId="17" borderId="29" xfId="0" applyNumberFormat="1" applyFont="1" applyFill="1" applyBorder="1" applyAlignment="1">
      <alignment horizontal="center" vertical="center" wrapText="1"/>
    </xf>
    <xf numFmtId="168" fontId="1" fillId="17" borderId="25" xfId="0" applyNumberFormat="1" applyFont="1" applyFill="1" applyBorder="1" applyAlignment="1">
      <alignment horizontal="center" vertical="center" wrapText="1"/>
    </xf>
    <xf numFmtId="167" fontId="1" fillId="0" borderId="29" xfId="0" applyNumberFormat="1" applyFont="1" applyBorder="1" applyAlignment="1">
      <alignment horizontal="center" vertical="center" wrapText="1"/>
    </xf>
    <xf numFmtId="167" fontId="1" fillId="0" borderId="25" xfId="0" applyNumberFormat="1" applyFont="1" applyBorder="1" applyAlignment="1">
      <alignment horizontal="center" vertical="center" wrapText="1"/>
    </xf>
    <xf numFmtId="0" fontId="1" fillId="0" borderId="27" xfId="0" applyFont="1" applyBorder="1" applyAlignment="1">
      <alignment horizontal="center" vertical="center" wrapText="1"/>
    </xf>
    <xf numFmtId="0" fontId="1" fillId="30" borderId="27" xfId="0" applyFont="1" applyFill="1" applyBorder="1" applyAlignment="1">
      <alignment horizontal="center" vertical="center" wrapText="1"/>
    </xf>
    <xf numFmtId="0" fontId="1" fillId="30" borderId="25" xfId="0" applyFont="1" applyFill="1" applyBorder="1" applyAlignment="1">
      <alignment horizontal="center" vertical="center" wrapText="1"/>
    </xf>
    <xf numFmtId="167" fontId="5" fillId="21" borderId="16" xfId="0" applyNumberFormat="1" applyFont="1" applyFill="1" applyBorder="1" applyAlignment="1">
      <alignment horizontal="center" vertical="center" wrapText="1"/>
    </xf>
    <xf numFmtId="169" fontId="5" fillId="21" borderId="16" xfId="0" applyNumberFormat="1" applyFont="1" applyFill="1" applyBorder="1" applyAlignment="1">
      <alignment horizontal="center" vertical="center" wrapText="1"/>
    </xf>
    <xf numFmtId="167" fontId="5" fillId="0" borderId="16" xfId="0" applyNumberFormat="1" applyFont="1" applyBorder="1" applyAlignment="1">
      <alignment horizontal="center" vertical="center" wrapText="1"/>
    </xf>
    <xf numFmtId="169" fontId="5" fillId="0" borderId="27" xfId="0" applyNumberFormat="1" applyFont="1" applyBorder="1" applyAlignment="1">
      <alignment horizontal="center" vertical="center" wrapText="1"/>
    </xf>
    <xf numFmtId="169" fontId="5" fillId="0" borderId="29" xfId="0" applyNumberFormat="1" applyFont="1" applyBorder="1" applyAlignment="1">
      <alignment horizontal="center" vertical="center" wrapText="1"/>
    </xf>
    <xf numFmtId="169" fontId="5" fillId="0" borderId="25" xfId="0" applyNumberFormat="1" applyFont="1" applyBorder="1" applyAlignment="1">
      <alignment horizontal="center" vertical="center" wrapText="1"/>
    </xf>
    <xf numFmtId="0" fontId="5" fillId="2" borderId="16" xfId="0" applyFont="1" applyFill="1" applyBorder="1" applyAlignment="1">
      <alignment horizontal="center" vertical="center" wrapText="1"/>
    </xf>
    <xf numFmtId="169" fontId="1" fillId="0" borderId="16" xfId="0" applyNumberFormat="1" applyFont="1" applyBorder="1" applyAlignment="1">
      <alignment horizontal="center" vertical="center" wrapText="1"/>
    </xf>
    <xf numFmtId="169" fontId="5" fillId="45" borderId="16" xfId="0" applyNumberFormat="1" applyFont="1" applyFill="1" applyBorder="1" applyAlignment="1">
      <alignment horizontal="center" vertical="center" wrapText="1"/>
    </xf>
    <xf numFmtId="0" fontId="4" fillId="46" borderId="20" xfId="0" applyFont="1" applyFill="1" applyBorder="1"/>
    <xf numFmtId="0" fontId="4" fillId="46" borderId="22" xfId="0" applyFont="1" applyFill="1" applyBorder="1"/>
    <xf numFmtId="167" fontId="5" fillId="45" borderId="16" xfId="0" applyNumberFormat="1" applyFont="1" applyFill="1" applyBorder="1" applyAlignment="1">
      <alignment horizontal="center" vertical="center" wrapText="1"/>
    </xf>
    <xf numFmtId="169" fontId="5" fillId="22" borderId="16" xfId="0" applyNumberFormat="1" applyFont="1" applyFill="1" applyBorder="1" applyAlignment="1">
      <alignment horizontal="center" vertical="center" wrapText="1"/>
    </xf>
    <xf numFmtId="0" fontId="4" fillId="46" borderId="29" xfId="0" applyFont="1" applyFill="1" applyBorder="1"/>
    <xf numFmtId="169" fontId="1" fillId="18" borderId="16" xfId="0" applyNumberFormat="1" applyFont="1" applyFill="1" applyBorder="1" applyAlignment="1">
      <alignment horizontal="center" vertical="center" wrapText="1"/>
    </xf>
    <xf numFmtId="0" fontId="3" fillId="9" borderId="16" xfId="0" applyFont="1" applyFill="1" applyBorder="1" applyAlignment="1">
      <alignment horizontal="center" vertical="center" wrapText="1"/>
    </xf>
    <xf numFmtId="169" fontId="1" fillId="2" borderId="16" xfId="0" applyNumberFormat="1" applyFont="1" applyFill="1" applyBorder="1" applyAlignment="1">
      <alignment horizontal="center" vertical="center" wrapText="1"/>
    </xf>
    <xf numFmtId="169" fontId="5" fillId="45" borderId="29" xfId="0" applyNumberFormat="1" applyFont="1" applyFill="1" applyBorder="1" applyAlignment="1">
      <alignment horizontal="center" vertical="center" wrapText="1"/>
    </xf>
    <xf numFmtId="169" fontId="5" fillId="45" borderId="25" xfId="0" applyNumberFormat="1" applyFont="1" applyFill="1" applyBorder="1" applyAlignment="1">
      <alignment horizontal="center" vertical="center" wrapText="1"/>
    </xf>
    <xf numFmtId="168" fontId="1" fillId="17" borderId="16" xfId="0" applyNumberFormat="1" applyFont="1" applyFill="1" applyBorder="1" applyAlignment="1">
      <alignment horizontal="center" vertical="center" wrapText="1"/>
    </xf>
    <xf numFmtId="169" fontId="1" fillId="17" borderId="16" xfId="0" applyNumberFormat="1" applyFont="1" applyFill="1" applyBorder="1" applyAlignment="1">
      <alignment horizontal="center" vertical="center" wrapText="1"/>
    </xf>
    <xf numFmtId="9" fontId="5" fillId="19" borderId="16" xfId="0" applyNumberFormat="1" applyFont="1" applyFill="1" applyBorder="1" applyAlignment="1">
      <alignment horizontal="center" vertical="center" wrapText="1"/>
    </xf>
    <xf numFmtId="0" fontId="1" fillId="0" borderId="27" xfId="0" applyFont="1" applyBorder="1" applyAlignment="1">
      <alignment horizontal="left" vertical="center" wrapText="1"/>
    </xf>
    <xf numFmtId="0" fontId="1" fillId="0" borderId="25" xfId="0" applyFont="1" applyBorder="1" applyAlignment="1">
      <alignment horizontal="left" vertical="center" wrapText="1"/>
    </xf>
    <xf numFmtId="14" fontId="1" fillId="0" borderId="27" xfId="0" applyNumberFormat="1" applyFont="1" applyBorder="1" applyAlignment="1">
      <alignment horizontal="center" vertical="center" wrapText="1"/>
    </xf>
    <xf numFmtId="14" fontId="1" fillId="0" borderId="25" xfId="0" applyNumberFormat="1" applyFont="1" applyBorder="1" applyAlignment="1">
      <alignment horizontal="center" vertical="center" wrapText="1"/>
    </xf>
    <xf numFmtId="0" fontId="4" fillId="0" borderId="31" xfId="0" applyFont="1" applyBorder="1"/>
    <xf numFmtId="169" fontId="5" fillId="18" borderId="16" xfId="0" applyNumberFormat="1" applyFont="1" applyFill="1" applyBorder="1" applyAlignment="1">
      <alignment horizontal="center" vertical="center" wrapText="1"/>
    </xf>
    <xf numFmtId="169" fontId="5" fillId="23" borderId="16" xfId="0" applyNumberFormat="1" applyFont="1" applyFill="1" applyBorder="1" applyAlignment="1">
      <alignment horizontal="center" vertical="center" wrapText="1"/>
    </xf>
    <xf numFmtId="169" fontId="1" fillId="11" borderId="16" xfId="0" applyNumberFormat="1" applyFont="1" applyFill="1" applyBorder="1" applyAlignment="1">
      <alignment horizontal="center" vertical="center" wrapText="1"/>
    </xf>
    <xf numFmtId="10" fontId="1" fillId="0" borderId="27" xfId="0" applyNumberFormat="1" applyFont="1" applyBorder="1" applyAlignment="1">
      <alignment horizontal="center" vertical="center" wrapText="1"/>
    </xf>
    <xf numFmtId="10" fontId="1" fillId="0" borderId="29" xfId="0" applyNumberFormat="1" applyFont="1" applyBorder="1" applyAlignment="1">
      <alignment horizontal="center" vertical="center" wrapText="1"/>
    </xf>
    <xf numFmtId="10" fontId="1" fillId="0" borderId="25" xfId="0" applyNumberFormat="1" applyFont="1" applyBorder="1" applyAlignment="1">
      <alignment horizontal="center" vertical="center" wrapText="1"/>
    </xf>
    <xf numFmtId="0" fontId="3" fillId="0" borderId="1" xfId="0" applyFont="1" applyBorder="1" applyAlignment="1">
      <alignment horizontal="center" wrapText="1"/>
    </xf>
    <xf numFmtId="0" fontId="4" fillId="0" borderId="2" xfId="0" applyFont="1" applyBorder="1"/>
    <xf numFmtId="0" fontId="4" fillId="0" borderId="7" xfId="0" applyFont="1" applyBorder="1"/>
    <xf numFmtId="0" fontId="4" fillId="0" borderId="6" xfId="0" applyFont="1" applyBorder="1"/>
    <xf numFmtId="0" fontId="4" fillId="0" borderId="9" xfId="0" applyFont="1" applyBorder="1"/>
    <xf numFmtId="0" fontId="4" fillId="0" borderId="11" xfId="0" applyFont="1" applyBorder="1"/>
    <xf numFmtId="0" fontId="5" fillId="0" borderId="3" xfId="0" applyFont="1" applyBorder="1" applyAlignment="1">
      <alignment horizontal="left" vertical="center" wrapText="1"/>
    </xf>
    <xf numFmtId="0" fontId="4" fillId="0" borderId="4" xfId="0" applyFont="1" applyBorder="1"/>
    <xf numFmtId="0" fontId="4" fillId="0" borderId="5" xfId="0" applyFont="1" applyBorder="1"/>
    <xf numFmtId="0" fontId="3" fillId="0" borderId="3" xfId="0" applyFont="1" applyBorder="1" applyAlignment="1">
      <alignment horizontal="center" vertical="center"/>
    </xf>
    <xf numFmtId="10" fontId="1" fillId="0" borderId="16" xfId="0" applyNumberFormat="1" applyFont="1" applyBorder="1" applyAlignment="1">
      <alignment horizontal="center" vertical="center" wrapText="1"/>
    </xf>
    <xf numFmtId="9" fontId="2" fillId="0" borderId="16" xfId="0" applyNumberFormat="1" applyFont="1" applyBorder="1" applyAlignment="1">
      <alignment horizontal="left" vertical="center" wrapText="1"/>
    </xf>
    <xf numFmtId="0" fontId="1" fillId="0" borderId="20" xfId="0" applyFont="1" applyBorder="1" applyAlignment="1">
      <alignment horizontal="center" vertical="center" wrapText="1"/>
    </xf>
    <xf numFmtId="0" fontId="5" fillId="0" borderId="0" xfId="0" applyFont="1" applyAlignment="1">
      <alignment horizontal="left" vertical="center" wrapText="1"/>
    </xf>
    <xf numFmtId="0" fontId="0" fillId="0" borderId="0" xfId="0"/>
    <xf numFmtId="9" fontId="5" fillId="2" borderId="16" xfId="0" applyNumberFormat="1" applyFont="1" applyFill="1" applyBorder="1" applyAlignment="1">
      <alignment horizontal="center" vertical="center" wrapText="1"/>
    </xf>
    <xf numFmtId="0" fontId="6" fillId="2" borderId="16" xfId="0" applyFont="1" applyFill="1" applyBorder="1" applyAlignment="1">
      <alignment horizontal="center" vertical="center" wrapText="1"/>
    </xf>
    <xf numFmtId="166" fontId="5" fillId="2" borderId="16" xfId="0" applyNumberFormat="1" applyFont="1" applyFill="1" applyBorder="1" applyAlignment="1">
      <alignment horizontal="center" vertical="center" wrapText="1"/>
    </xf>
    <xf numFmtId="0" fontId="3" fillId="0" borderId="0" xfId="0" applyFont="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4" fillId="0" borderId="8" xfId="0" applyFont="1" applyBorder="1"/>
    <xf numFmtId="0" fontId="4" fillId="0" borderId="10" xfId="0" applyFont="1" applyBorder="1"/>
    <xf numFmtId="0" fontId="5" fillId="2" borderId="17" xfId="0" applyFont="1" applyFill="1" applyBorder="1" applyAlignment="1">
      <alignment horizontal="center" vertical="center" wrapText="1"/>
    </xf>
    <xf numFmtId="14" fontId="1" fillId="0" borderId="16" xfId="0" applyNumberFormat="1" applyFont="1" applyBorder="1" applyAlignment="1">
      <alignment horizontal="center" vertical="center" wrapText="1"/>
    </xf>
    <xf numFmtId="0" fontId="1" fillId="0" borderId="16" xfId="0" applyFont="1" applyBorder="1" applyAlignment="1">
      <alignment horizontal="left" vertical="center" wrapText="1"/>
    </xf>
    <xf numFmtId="0" fontId="5" fillId="10" borderId="3"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4" fillId="0" borderId="18" xfId="0" applyFont="1" applyBorder="1"/>
    <xf numFmtId="0" fontId="5" fillId="3" borderId="16" xfId="0" applyFont="1" applyFill="1" applyBorder="1" applyAlignment="1">
      <alignment horizontal="center" vertical="center" wrapText="1"/>
    </xf>
    <xf numFmtId="0" fontId="5" fillId="5" borderId="19" xfId="0" applyFont="1" applyFill="1" applyBorder="1" applyAlignment="1">
      <alignment horizontal="center" vertical="center" wrapText="1"/>
    </xf>
    <xf numFmtId="1" fontId="8" fillId="8" borderId="16" xfId="0" applyNumberFormat="1" applyFont="1" applyFill="1" applyBorder="1" applyAlignment="1">
      <alignment horizontal="center" vertical="center" wrapText="1" readingOrder="1"/>
    </xf>
    <xf numFmtId="0" fontId="5" fillId="4" borderId="19" xfId="0" applyFont="1" applyFill="1" applyBorder="1" applyAlignment="1">
      <alignment horizontal="center" vertical="center" wrapText="1"/>
    </xf>
    <xf numFmtId="0" fontId="3" fillId="0" borderId="0" xfId="0" applyFont="1" applyAlignment="1">
      <alignment horizontal="center" vertical="center"/>
    </xf>
    <xf numFmtId="9" fontId="5" fillId="2" borderId="16" xfId="0" applyNumberFormat="1" applyFont="1" applyFill="1" applyBorder="1" applyAlignment="1">
      <alignment horizontal="center" vertical="center"/>
    </xf>
    <xf numFmtId="9" fontId="5" fillId="2" borderId="1" xfId="0" applyNumberFormat="1" applyFont="1" applyFill="1" applyBorder="1" applyAlignment="1">
      <alignment horizontal="center" vertical="center" wrapText="1"/>
    </xf>
    <xf numFmtId="1" fontId="1" fillId="0" borderId="16" xfId="0" applyNumberFormat="1" applyFont="1" applyBorder="1" applyAlignment="1">
      <alignment horizontal="center" vertical="center" wrapText="1"/>
    </xf>
    <xf numFmtId="165" fontId="1" fillId="0" borderId="16" xfId="0" applyNumberFormat="1" applyFont="1" applyBorder="1" applyAlignment="1">
      <alignment horizontal="center" vertical="center" wrapText="1"/>
    </xf>
    <xf numFmtId="0" fontId="3" fillId="0" borderId="16" xfId="0" applyFont="1" applyBorder="1" applyAlignment="1">
      <alignment horizontal="center" vertical="center" wrapText="1"/>
    </xf>
    <xf numFmtId="0" fontId="5" fillId="2" borderId="3" xfId="0" applyFont="1" applyFill="1" applyBorder="1" applyAlignment="1">
      <alignment horizontal="center" vertical="center"/>
    </xf>
    <xf numFmtId="0" fontId="5" fillId="11"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12" borderId="3" xfId="0" applyFont="1" applyFill="1" applyBorder="1" applyAlignment="1">
      <alignment horizontal="center" vertical="center" wrapText="1"/>
    </xf>
    <xf numFmtId="0" fontId="10" fillId="42" borderId="16" xfId="0" applyFont="1" applyFill="1" applyBorder="1" applyAlignment="1">
      <alignment horizontal="center" vertical="center" wrapText="1"/>
    </xf>
    <xf numFmtId="0" fontId="4" fillId="42" borderId="20" xfId="0" applyFont="1" applyFill="1" applyBorder="1"/>
    <xf numFmtId="0" fontId="4" fillId="42" borderId="29" xfId="0" applyFont="1" applyFill="1" applyBorder="1"/>
    <xf numFmtId="0" fontId="4" fillId="42" borderId="22" xfId="0" applyFont="1" applyFill="1" applyBorder="1"/>
    <xf numFmtId="0" fontId="1" fillId="43" borderId="16" xfId="0" applyFont="1" applyFill="1" applyBorder="1" applyAlignment="1">
      <alignment horizontal="center" vertical="center" wrapText="1"/>
    </xf>
    <xf numFmtId="0" fontId="4" fillId="43" borderId="20" xfId="0" applyFont="1" applyFill="1" applyBorder="1"/>
    <xf numFmtId="0" fontId="4" fillId="43" borderId="29" xfId="0" applyFont="1" applyFill="1" applyBorder="1"/>
    <xf numFmtId="0" fontId="4" fillId="43" borderId="22" xfId="0" applyFont="1" applyFill="1" applyBorder="1"/>
    <xf numFmtId="0" fontId="10" fillId="0" borderId="16" xfId="0" applyFont="1" applyBorder="1" applyAlignment="1">
      <alignment horizontal="center" vertical="center" wrapText="1"/>
    </xf>
    <xf numFmtId="10" fontId="10" fillId="0" borderId="16" xfId="0" applyNumberFormat="1" applyFont="1" applyBorder="1" applyAlignment="1">
      <alignment horizontal="center" vertical="center" wrapText="1"/>
    </xf>
    <xf numFmtId="0" fontId="5" fillId="0" borderId="12" xfId="0" applyFont="1" applyBorder="1" applyAlignment="1">
      <alignment horizontal="left" vertical="center" wrapText="1"/>
    </xf>
    <xf numFmtId="0" fontId="4" fillId="0" borderId="13" xfId="0" applyFont="1" applyBorder="1"/>
    <xf numFmtId="0" fontId="4" fillId="0" borderId="14" xfId="0" applyFont="1" applyBorder="1"/>
    <xf numFmtId="0" fontId="3" fillId="9" borderId="17" xfId="0" applyFont="1" applyFill="1" applyBorder="1" applyAlignment="1">
      <alignment horizontal="center" vertical="center" wrapText="1"/>
    </xf>
    <xf numFmtId="0" fontId="7" fillId="7" borderId="16" xfId="0" applyFont="1" applyFill="1" applyBorder="1" applyAlignment="1">
      <alignment horizontal="center" vertical="center" wrapText="1"/>
    </xf>
    <xf numFmtId="0" fontId="5" fillId="7" borderId="3" xfId="0" applyFont="1" applyFill="1" applyBorder="1" applyAlignment="1">
      <alignment horizontal="center" vertical="center" wrapText="1"/>
    </xf>
    <xf numFmtId="10" fontId="5" fillId="2" borderId="16" xfId="0" applyNumberFormat="1" applyFont="1" applyFill="1" applyBorder="1" applyAlignment="1">
      <alignment horizontal="center" vertical="center" wrapText="1"/>
    </xf>
    <xf numFmtId="43" fontId="3" fillId="6" borderId="16" xfId="0" applyNumberFormat="1" applyFont="1" applyFill="1" applyBorder="1" applyAlignment="1">
      <alignment horizontal="center" vertical="center" wrapText="1"/>
    </xf>
    <xf numFmtId="9" fontId="1" fillId="0" borderId="16" xfId="0" applyNumberFormat="1" applyFont="1" applyBorder="1" applyAlignment="1">
      <alignment horizontal="center" vertical="center" wrapText="1"/>
    </xf>
    <xf numFmtId="0" fontId="1" fillId="42" borderId="16" xfId="0" applyFont="1" applyFill="1" applyBorder="1" applyAlignment="1">
      <alignment horizontal="center" vertical="center" wrapText="1"/>
    </xf>
    <xf numFmtId="0" fontId="1" fillId="0" borderId="16" xfId="0" applyFont="1" applyBorder="1" applyAlignment="1">
      <alignment horizontal="center" vertical="center"/>
    </xf>
    <xf numFmtId="0" fontId="1" fillId="14" borderId="16" xfId="0" applyFont="1" applyFill="1" applyBorder="1" applyAlignment="1">
      <alignment horizontal="center" vertical="center" wrapText="1"/>
    </xf>
    <xf numFmtId="0" fontId="3" fillId="37" borderId="16" xfId="0" applyFont="1" applyFill="1" applyBorder="1" applyAlignment="1">
      <alignment horizontal="center" vertical="center" wrapText="1"/>
    </xf>
    <xf numFmtId="0" fontId="4" fillId="26" borderId="20" xfId="0" applyFont="1" applyFill="1" applyBorder="1"/>
    <xf numFmtId="0" fontId="4" fillId="26" borderId="29" xfId="0" applyFont="1" applyFill="1" applyBorder="1"/>
    <xf numFmtId="0" fontId="4" fillId="26" borderId="22" xfId="0" applyFont="1" applyFill="1" applyBorder="1"/>
    <xf numFmtId="170" fontId="1" fillId="34" borderId="16" xfId="0" applyNumberFormat="1" applyFont="1" applyFill="1" applyBorder="1" applyAlignment="1">
      <alignment horizontal="center" vertical="center" wrapText="1"/>
    </xf>
    <xf numFmtId="0" fontId="4" fillId="27" borderId="20" xfId="0" applyFont="1" applyFill="1" applyBorder="1"/>
    <xf numFmtId="0" fontId="4" fillId="27" borderId="22" xfId="0" applyFont="1" applyFill="1" applyBorder="1"/>
    <xf numFmtId="9" fontId="1" fillId="0" borderId="29" xfId="0" applyNumberFormat="1" applyFont="1" applyBorder="1" applyAlignment="1">
      <alignment horizontal="center" vertical="center" wrapText="1"/>
    </xf>
    <xf numFmtId="0" fontId="3" fillId="0" borderId="27" xfId="0" applyFont="1" applyBorder="1" applyAlignment="1">
      <alignment horizontal="center" vertical="center" wrapText="1"/>
    </xf>
    <xf numFmtId="0" fontId="3" fillId="19" borderId="16" xfId="0" applyFont="1" applyFill="1" applyBorder="1" applyAlignment="1">
      <alignment horizontal="center" vertical="center" wrapText="1"/>
    </xf>
    <xf numFmtId="0" fontId="1" fillId="42" borderId="27" xfId="0" applyFont="1" applyFill="1" applyBorder="1" applyAlignment="1">
      <alignment horizontal="center" vertical="center" wrapText="1"/>
    </xf>
    <xf numFmtId="0" fontId="1" fillId="42" borderId="29" xfId="0" applyFont="1" applyFill="1" applyBorder="1" applyAlignment="1">
      <alignment horizontal="center" vertical="center" wrapText="1"/>
    </xf>
    <xf numFmtId="0" fontId="1" fillId="42" borderId="25" xfId="0" applyFont="1" applyFill="1" applyBorder="1" applyAlignment="1">
      <alignment horizontal="center" vertical="center" wrapText="1"/>
    </xf>
    <xf numFmtId="0" fontId="1" fillId="42" borderId="16" xfId="0" applyFont="1" applyFill="1" applyBorder="1" applyAlignment="1">
      <alignment horizontal="center" vertical="center"/>
    </xf>
    <xf numFmtId="0" fontId="1" fillId="42" borderId="27" xfId="0" applyFont="1" applyFill="1" applyBorder="1" applyAlignment="1">
      <alignment horizontal="center" vertical="center"/>
    </xf>
    <xf numFmtId="0" fontId="1" fillId="42" borderId="29" xfId="0" applyFont="1" applyFill="1" applyBorder="1" applyAlignment="1">
      <alignment horizontal="center" vertical="center"/>
    </xf>
    <xf numFmtId="0" fontId="1" fillId="42" borderId="25" xfId="0" applyFont="1" applyFill="1" applyBorder="1" applyAlignment="1">
      <alignment horizontal="center" vertical="center"/>
    </xf>
    <xf numFmtId="0" fontId="1" fillId="43" borderId="27" xfId="0" applyFont="1" applyFill="1" applyBorder="1" applyAlignment="1">
      <alignment horizontal="center" vertical="center" wrapText="1"/>
    </xf>
    <xf numFmtId="0" fontId="1" fillId="43" borderId="29" xfId="0" applyFont="1" applyFill="1" applyBorder="1" applyAlignment="1">
      <alignment horizontal="center" vertical="center" wrapText="1"/>
    </xf>
    <xf numFmtId="0" fontId="1" fillId="43" borderId="25" xfId="0" applyFont="1" applyFill="1" applyBorder="1" applyAlignment="1">
      <alignment horizontal="center" vertical="center" wrapText="1"/>
    </xf>
    <xf numFmtId="0" fontId="1" fillId="0" borderId="27" xfId="0" applyFont="1" applyBorder="1" applyAlignment="1">
      <alignment horizontal="center" vertical="center"/>
    </xf>
    <xf numFmtId="0" fontId="1" fillId="0" borderId="29" xfId="0" applyFont="1" applyBorder="1" applyAlignment="1">
      <alignment horizontal="center" vertical="center"/>
    </xf>
    <xf numFmtId="0" fontId="1" fillId="0" borderId="25" xfId="0" applyFont="1" applyBorder="1" applyAlignment="1">
      <alignment horizontal="center" vertical="center"/>
    </xf>
    <xf numFmtId="3" fontId="1" fillId="42" borderId="16" xfId="0" applyNumberFormat="1" applyFont="1" applyFill="1" applyBorder="1" applyAlignment="1">
      <alignment horizontal="center" vertical="center" wrapText="1"/>
    </xf>
    <xf numFmtId="3" fontId="1" fillId="0" borderId="16" xfId="0" applyNumberFormat="1" applyFont="1" applyBorder="1" applyAlignment="1">
      <alignment horizontal="center" vertical="center" wrapText="1"/>
    </xf>
    <xf numFmtId="0" fontId="10" fillId="0" borderId="16" xfId="0" applyFont="1" applyBorder="1" applyAlignment="1">
      <alignment horizontal="center" vertical="center"/>
    </xf>
    <xf numFmtId="9" fontId="10" fillId="0" borderId="16" xfId="0" applyNumberFormat="1" applyFont="1" applyBorder="1" applyAlignment="1">
      <alignment horizontal="center" vertical="center" wrapText="1"/>
    </xf>
    <xf numFmtId="1" fontId="1" fillId="14" borderId="16" xfId="0" applyNumberFormat="1" applyFont="1" applyFill="1" applyBorder="1" applyAlignment="1">
      <alignment horizontal="center" vertical="center" wrapText="1"/>
    </xf>
    <xf numFmtId="3" fontId="10" fillId="0" borderId="16" xfId="0" applyNumberFormat="1" applyFont="1" applyBorder="1" applyAlignment="1">
      <alignment horizontal="center" vertical="center"/>
    </xf>
    <xf numFmtId="0" fontId="10" fillId="43" borderId="16" xfId="0" applyFont="1" applyFill="1" applyBorder="1" applyAlignment="1">
      <alignment horizontal="center" vertical="center"/>
    </xf>
    <xf numFmtId="170" fontId="1" fillId="19" borderId="16" xfId="0" applyNumberFormat="1" applyFont="1" applyFill="1" applyBorder="1" applyAlignment="1">
      <alignment horizontal="center" vertical="center" wrapText="1"/>
    </xf>
    <xf numFmtId="0" fontId="14" fillId="0" borderId="16" xfId="0" applyFont="1" applyBorder="1" applyAlignment="1">
      <alignment horizontal="left" vertical="center" wrapText="1"/>
    </xf>
    <xf numFmtId="9" fontId="1" fillId="19" borderId="16" xfId="0" applyNumberFormat="1" applyFont="1" applyFill="1" applyBorder="1" applyAlignment="1">
      <alignment horizontal="center" vertical="center" wrapText="1"/>
    </xf>
    <xf numFmtId="166" fontId="1" fillId="14" borderId="16" xfId="0" applyNumberFormat="1" applyFont="1" applyFill="1" applyBorder="1" applyAlignment="1">
      <alignment horizontal="center" vertical="center" wrapText="1"/>
    </xf>
    <xf numFmtId="165" fontId="1" fillId="0" borderId="17" xfId="0" applyNumberFormat="1" applyFont="1" applyBorder="1" applyAlignment="1">
      <alignment horizontal="center" vertical="center" wrapText="1"/>
    </xf>
    <xf numFmtId="0" fontId="4" fillId="0" borderId="29" xfId="0" applyFont="1" applyBorder="1" applyAlignment="1">
      <alignment horizontal="left"/>
    </xf>
    <xf numFmtId="0" fontId="4" fillId="0" borderId="25" xfId="0" applyFont="1" applyBorder="1" applyAlignment="1">
      <alignment horizontal="left"/>
    </xf>
    <xf numFmtId="9" fontId="1" fillId="0" borderId="17" xfId="0" applyNumberFormat="1" applyFont="1" applyBorder="1" applyAlignment="1">
      <alignment horizontal="center" vertical="center" wrapText="1"/>
    </xf>
    <xf numFmtId="14" fontId="1" fillId="0" borderId="31" xfId="0" applyNumberFormat="1" applyFont="1" applyBorder="1" applyAlignment="1">
      <alignment horizontal="center" vertical="center" wrapText="1"/>
    </xf>
    <xf numFmtId="170" fontId="1" fillId="20" borderId="16" xfId="0" applyNumberFormat="1" applyFont="1" applyFill="1" applyBorder="1" applyAlignment="1">
      <alignment horizontal="center" vertical="center" wrapText="1"/>
    </xf>
    <xf numFmtId="9" fontId="2" fillId="0" borderId="16" xfId="0" applyNumberFormat="1" applyFont="1" applyBorder="1" applyAlignment="1">
      <alignment horizontal="center" vertical="center" wrapText="1"/>
    </xf>
    <xf numFmtId="0" fontId="1" fillId="0" borderId="29" xfId="0" applyFont="1" applyBorder="1" applyAlignment="1">
      <alignment horizontal="left" vertical="center" wrapText="1"/>
    </xf>
    <xf numFmtId="14" fontId="1" fillId="0" borderId="29" xfId="0" applyNumberFormat="1" applyFont="1" applyBorder="1" applyAlignment="1">
      <alignment horizontal="center" vertical="center" wrapText="1"/>
    </xf>
    <xf numFmtId="167" fontId="1" fillId="0" borderId="27" xfId="0" applyNumberFormat="1" applyFont="1" applyBorder="1" applyAlignment="1">
      <alignment horizontal="center" vertical="center" wrapText="1"/>
    </xf>
    <xf numFmtId="170" fontId="1" fillId="31" borderId="16" xfId="0" applyNumberFormat="1" applyFont="1" applyFill="1" applyBorder="1" applyAlignment="1">
      <alignment horizontal="center" vertical="center" wrapText="1"/>
    </xf>
    <xf numFmtId="0" fontId="4" fillId="27" borderId="29" xfId="0" applyFont="1" applyFill="1" applyBorder="1"/>
    <xf numFmtId="10" fontId="1" fillId="15" borderId="28" xfId="0" applyNumberFormat="1" applyFont="1" applyFill="1" applyBorder="1" applyAlignment="1">
      <alignment horizontal="center" vertical="center" wrapText="1"/>
    </xf>
    <xf numFmtId="9" fontId="2" fillId="27" borderId="16" xfId="0" applyNumberFormat="1" applyFont="1" applyFill="1" applyBorder="1" applyAlignment="1">
      <alignment horizontal="left" vertical="center" wrapText="1"/>
    </xf>
    <xf numFmtId="0" fontId="1" fillId="43" borderId="20" xfId="0" applyFont="1" applyFill="1" applyBorder="1" applyAlignment="1">
      <alignment horizontal="center" vertical="center" wrapText="1"/>
    </xf>
    <xf numFmtId="9" fontId="2" fillId="27" borderId="29" xfId="0" applyNumberFormat="1" applyFont="1" applyFill="1" applyBorder="1" applyAlignment="1">
      <alignment horizontal="left" vertical="center" wrapText="1"/>
    </xf>
    <xf numFmtId="0" fontId="3" fillId="0" borderId="27" xfId="0" applyFont="1" applyBorder="1" applyAlignment="1">
      <alignment horizontal="left" vertical="center" wrapText="1"/>
    </xf>
    <xf numFmtId="0" fontId="3" fillId="0" borderId="25" xfId="0" applyFont="1" applyBorder="1" applyAlignment="1">
      <alignment horizontal="left" vertical="center" wrapText="1"/>
    </xf>
    <xf numFmtId="9" fontId="2" fillId="27" borderId="16" xfId="0" applyNumberFormat="1" applyFont="1" applyFill="1" applyBorder="1" applyAlignment="1">
      <alignment horizontal="center" vertical="center" wrapText="1"/>
    </xf>
    <xf numFmtId="0" fontId="1" fillId="46" borderId="16" xfId="0" applyFont="1" applyFill="1" applyBorder="1" applyAlignment="1">
      <alignment horizontal="center" vertical="center" wrapText="1"/>
    </xf>
    <xf numFmtId="0" fontId="4" fillId="0" borderId="22" xfId="0" applyFont="1" applyBorder="1" applyAlignment="1">
      <alignment horizontal="left"/>
    </xf>
    <xf numFmtId="9" fontId="5" fillId="31" borderId="27" xfId="0" applyNumberFormat="1" applyFont="1" applyFill="1" applyBorder="1" applyAlignment="1">
      <alignment horizontal="center" vertical="center" wrapText="1"/>
    </xf>
    <xf numFmtId="9" fontId="5" fillId="31" borderId="25" xfId="0" applyNumberFormat="1" applyFont="1" applyFill="1" applyBorder="1" applyAlignment="1">
      <alignment horizontal="center" vertical="center" wrapText="1"/>
    </xf>
    <xf numFmtId="0" fontId="1" fillId="26" borderId="16" xfId="0" applyFont="1" applyFill="1" applyBorder="1" applyAlignment="1">
      <alignment horizontal="left" vertical="center" wrapText="1"/>
    </xf>
    <xf numFmtId="0" fontId="4" fillId="26" borderId="20" xfId="0" applyFont="1" applyFill="1" applyBorder="1" applyAlignment="1">
      <alignment horizontal="left"/>
    </xf>
    <xf numFmtId="0" fontId="4" fillId="26" borderId="29" xfId="0" applyFont="1" applyFill="1" applyBorder="1" applyAlignment="1">
      <alignment horizontal="left"/>
    </xf>
    <xf numFmtId="0" fontId="4" fillId="26" borderId="22" xfId="0" applyFont="1" applyFill="1" applyBorder="1" applyAlignment="1">
      <alignment horizontal="left"/>
    </xf>
    <xf numFmtId="0" fontId="1" fillId="14" borderId="28" xfId="0" applyFont="1" applyFill="1" applyBorder="1" applyAlignment="1">
      <alignment horizontal="center" vertical="center" wrapText="1"/>
    </xf>
    <xf numFmtId="2" fontId="1" fillId="14" borderId="16" xfId="0" applyNumberFormat="1" applyFont="1" applyFill="1" applyBorder="1" applyAlignment="1">
      <alignment horizontal="center" vertical="center" wrapText="1"/>
    </xf>
    <xf numFmtId="170" fontId="1" fillId="15" borderId="16" xfId="0" applyNumberFormat="1" applyFont="1" applyFill="1" applyBorder="1" applyAlignment="1">
      <alignment horizontal="center" vertical="center" wrapText="1"/>
    </xf>
    <xf numFmtId="168" fontId="1" fillId="17" borderId="2" xfId="0" applyNumberFormat="1" applyFont="1" applyFill="1" applyBorder="1" applyAlignment="1">
      <alignment horizontal="center" vertical="center" wrapText="1"/>
    </xf>
    <xf numFmtId="169" fontId="1" fillId="22" borderId="16" xfId="0" applyNumberFormat="1" applyFont="1" applyFill="1" applyBorder="1" applyAlignment="1">
      <alignment horizontal="center" vertical="center" wrapText="1"/>
    </xf>
    <xf numFmtId="169" fontId="1" fillId="23" borderId="16" xfId="0" applyNumberFormat="1" applyFont="1" applyFill="1" applyBorder="1" applyAlignment="1">
      <alignment horizontal="center" vertical="center" wrapText="1"/>
    </xf>
    <xf numFmtId="170" fontId="1" fillId="15" borderId="27" xfId="0" applyNumberFormat="1" applyFont="1" applyFill="1" applyBorder="1" applyAlignment="1">
      <alignment horizontal="center" vertical="center" wrapText="1"/>
    </xf>
    <xf numFmtId="170" fontId="1" fillId="15" borderId="29" xfId="0" applyNumberFormat="1" applyFont="1" applyFill="1" applyBorder="1" applyAlignment="1">
      <alignment horizontal="center" vertical="center" wrapText="1"/>
    </xf>
    <xf numFmtId="170" fontId="1" fillId="15" borderId="25" xfId="0" applyNumberFormat="1" applyFont="1" applyFill="1" applyBorder="1" applyAlignment="1">
      <alignment horizontal="center" vertical="center" wrapText="1"/>
    </xf>
    <xf numFmtId="0" fontId="1" fillId="0" borderId="14" xfId="0" applyFont="1" applyBorder="1" applyAlignment="1">
      <alignment horizontal="center" vertical="center" wrapText="1"/>
    </xf>
    <xf numFmtId="0" fontId="1" fillId="0" borderId="41" xfId="0" applyFont="1" applyBorder="1" applyAlignment="1">
      <alignment horizontal="center" vertical="center" wrapText="1"/>
    </xf>
    <xf numFmtId="9" fontId="5" fillId="19" borderId="16" xfId="0" applyNumberFormat="1" applyFont="1" applyFill="1" applyBorder="1" applyAlignment="1">
      <alignment horizontal="center" vertical="center"/>
    </xf>
    <xf numFmtId="168" fontId="1" fillId="17" borderId="27" xfId="0" applyNumberFormat="1" applyFont="1" applyFill="1" applyBorder="1" applyAlignment="1">
      <alignment horizontal="center" vertical="center" wrapText="1"/>
    </xf>
    <xf numFmtId="0" fontId="5" fillId="0" borderId="20" xfId="0" applyFont="1" applyBorder="1" applyAlignment="1">
      <alignment horizontal="center" vertical="center" wrapText="1"/>
    </xf>
    <xf numFmtId="0" fontId="3" fillId="44" borderId="28" xfId="0" applyFont="1" applyFill="1" applyBorder="1" applyAlignment="1">
      <alignment horizontal="center" vertical="center" wrapText="1"/>
    </xf>
    <xf numFmtId="0" fontId="4" fillId="44" borderId="20" xfId="0" applyFont="1" applyFill="1" applyBorder="1"/>
    <xf numFmtId="0" fontId="4" fillId="44" borderId="29" xfId="0" applyFont="1" applyFill="1" applyBorder="1"/>
    <xf numFmtId="0" fontId="4" fillId="44" borderId="22" xfId="0" applyFont="1" applyFill="1" applyBorder="1"/>
    <xf numFmtId="9" fontId="1" fillId="0" borderId="20" xfId="0" applyNumberFormat="1" applyFont="1" applyBorder="1" applyAlignment="1">
      <alignment horizontal="center" vertical="center" wrapText="1"/>
    </xf>
    <xf numFmtId="0" fontId="1" fillId="0" borderId="27" xfId="0" quotePrefix="1" applyFont="1" applyBorder="1" applyAlignment="1">
      <alignment horizontal="center" vertical="center" wrapText="1"/>
    </xf>
    <xf numFmtId="9" fontId="2" fillId="0" borderId="27" xfId="0" applyNumberFormat="1" applyFont="1" applyBorder="1" applyAlignment="1">
      <alignment horizontal="center" vertical="center" wrapText="1"/>
    </xf>
    <xf numFmtId="9" fontId="2" fillId="0" borderId="29" xfId="0" applyNumberFormat="1" applyFont="1" applyBorder="1" applyAlignment="1">
      <alignment horizontal="center" vertical="center" wrapText="1"/>
    </xf>
    <xf numFmtId="9" fontId="2" fillId="0" borderId="25" xfId="0" applyNumberFormat="1" applyFont="1" applyBorder="1" applyAlignment="1">
      <alignment horizontal="center" vertical="center" wrapText="1"/>
    </xf>
    <xf numFmtId="9" fontId="5" fillId="0" borderId="16" xfId="0" applyNumberFormat="1" applyFont="1" applyBorder="1" applyAlignment="1">
      <alignment horizontal="center" vertical="center"/>
    </xf>
    <xf numFmtId="9" fontId="2" fillId="27" borderId="27" xfId="0" applyNumberFormat="1" applyFont="1" applyFill="1" applyBorder="1" applyAlignment="1">
      <alignment horizontal="center" vertical="center" wrapText="1"/>
    </xf>
    <xf numFmtId="9" fontId="2" fillId="27" borderId="25" xfId="0" applyNumberFormat="1" applyFont="1" applyFill="1" applyBorder="1" applyAlignment="1">
      <alignment horizontal="center" vertical="center" wrapText="1"/>
    </xf>
    <xf numFmtId="0" fontId="20" fillId="0" borderId="30" xfId="0" applyFont="1" applyBorder="1" applyAlignment="1" applyProtection="1">
      <alignment horizontal="center" vertical="center" wrapText="1"/>
      <protection locked="0"/>
    </xf>
    <xf numFmtId="0" fontId="20" fillId="0" borderId="33" xfId="0" applyFont="1" applyBorder="1" applyAlignment="1" applyProtection="1">
      <alignment horizontal="center" vertical="center" wrapText="1"/>
      <protection locked="0"/>
    </xf>
    <xf numFmtId="0" fontId="20" fillId="0" borderId="32" xfId="0" applyFont="1" applyBorder="1" applyAlignment="1" applyProtection="1">
      <alignment horizontal="center" vertical="center" wrapText="1"/>
      <protection locked="0"/>
    </xf>
    <xf numFmtId="0" fontId="3" fillId="0" borderId="16" xfId="0" applyFont="1" applyBorder="1" applyAlignment="1">
      <alignment horizontal="left" vertical="center" wrapText="1"/>
    </xf>
    <xf numFmtId="9" fontId="1" fillId="0" borderId="16" xfId="0" applyNumberFormat="1" applyFont="1" applyBorder="1" applyAlignment="1">
      <alignment horizontal="center" vertical="center"/>
    </xf>
    <xf numFmtId="14" fontId="1" fillId="0" borderId="16" xfId="0" applyNumberFormat="1" applyFont="1" applyBorder="1" applyAlignment="1">
      <alignment horizontal="center" vertical="center"/>
    </xf>
    <xf numFmtId="10" fontId="1" fillId="15" borderId="16" xfId="0" applyNumberFormat="1" applyFont="1" applyFill="1" applyBorder="1" applyAlignment="1">
      <alignment horizontal="center" vertical="center" wrapText="1"/>
    </xf>
    <xf numFmtId="168" fontId="1" fillId="17" borderId="6" xfId="0" applyNumberFormat="1" applyFont="1" applyFill="1" applyBorder="1" applyAlignment="1">
      <alignment horizontal="center" vertical="center" wrapText="1"/>
    </xf>
    <xf numFmtId="0" fontId="1" fillId="26" borderId="31" xfId="0" applyFont="1" applyFill="1" applyBorder="1" applyAlignment="1" applyProtection="1">
      <alignment horizontal="left" vertical="center" wrapText="1"/>
      <protection locked="0"/>
    </xf>
    <xf numFmtId="0" fontId="21" fillId="26" borderId="31" xfId="0" applyFont="1" applyFill="1" applyBorder="1" applyAlignment="1" applyProtection="1">
      <alignment horizontal="left" vertical="center" wrapText="1"/>
      <protection locked="0"/>
    </xf>
    <xf numFmtId="0" fontId="1" fillId="0" borderId="34"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35" xfId="0" applyFont="1" applyBorder="1" applyAlignment="1">
      <alignment horizontal="center" vertical="center" wrapText="1"/>
    </xf>
    <xf numFmtId="166" fontId="1" fillId="14" borderId="27" xfId="0" applyNumberFormat="1" applyFont="1" applyFill="1" applyBorder="1" applyAlignment="1">
      <alignment horizontal="center" vertical="center" wrapText="1"/>
    </xf>
    <xf numFmtId="166" fontId="1" fillId="14" borderId="29" xfId="0" applyNumberFormat="1" applyFont="1" applyFill="1" applyBorder="1" applyAlignment="1">
      <alignment horizontal="center" vertical="center" wrapText="1"/>
    </xf>
    <xf numFmtId="166" fontId="1" fillId="14" borderId="25" xfId="0" applyNumberFormat="1" applyFont="1" applyFill="1" applyBorder="1" applyAlignment="1">
      <alignment horizontal="center" vertical="center" wrapText="1"/>
    </xf>
    <xf numFmtId="0" fontId="3" fillId="37" borderId="27" xfId="0" applyFont="1" applyFill="1" applyBorder="1" applyAlignment="1">
      <alignment horizontal="center" vertical="center" wrapText="1"/>
    </xf>
    <xf numFmtId="0" fontId="5" fillId="37" borderId="29" xfId="0" applyFont="1" applyFill="1" applyBorder="1" applyAlignment="1">
      <alignment horizontal="center" vertical="center" wrapText="1"/>
    </xf>
    <xf numFmtId="0" fontId="5" fillId="37" borderId="25" xfId="0" applyFont="1" applyFill="1" applyBorder="1" applyAlignment="1">
      <alignment horizontal="center" vertical="center" wrapText="1"/>
    </xf>
    <xf numFmtId="170" fontId="1" fillId="31" borderId="27" xfId="0" applyNumberFormat="1" applyFont="1" applyFill="1" applyBorder="1" applyAlignment="1">
      <alignment horizontal="center" vertical="center" wrapText="1"/>
    </xf>
    <xf numFmtId="170" fontId="1" fillId="31" borderId="29" xfId="0" applyNumberFormat="1" applyFont="1" applyFill="1" applyBorder="1" applyAlignment="1">
      <alignment horizontal="center" vertical="center" wrapText="1"/>
    </xf>
    <xf numFmtId="170" fontId="1" fillId="31" borderId="25" xfId="0" applyNumberFormat="1" applyFont="1" applyFill="1" applyBorder="1" applyAlignment="1">
      <alignment horizontal="center" vertical="center" wrapText="1"/>
    </xf>
    <xf numFmtId="170" fontId="1" fillId="35" borderId="16" xfId="0" applyNumberFormat="1" applyFont="1" applyFill="1" applyBorder="1" applyAlignment="1">
      <alignment horizontal="center" vertical="center" wrapText="1"/>
    </xf>
    <xf numFmtId="0" fontId="4" fillId="36" borderId="20" xfId="0" applyFont="1" applyFill="1" applyBorder="1"/>
    <xf numFmtId="0" fontId="4" fillId="36" borderId="22" xfId="0" applyFont="1" applyFill="1" applyBorder="1"/>
    <xf numFmtId="1" fontId="1" fillId="14" borderId="27" xfId="0" applyNumberFormat="1" applyFont="1" applyFill="1" applyBorder="1" applyAlignment="1">
      <alignment horizontal="center" vertical="center" wrapText="1"/>
    </xf>
    <xf numFmtId="1" fontId="1" fillId="14" borderId="29" xfId="0" applyNumberFormat="1" applyFont="1" applyFill="1" applyBorder="1" applyAlignment="1">
      <alignment horizontal="center" vertical="center" wrapText="1"/>
    </xf>
    <xf numFmtId="1" fontId="1" fillId="14" borderId="25" xfId="0" applyNumberFormat="1"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15</xdr:col>
      <xdr:colOff>0</xdr:colOff>
      <xdr:row>0</xdr:row>
      <xdr:rowOff>0</xdr:rowOff>
    </xdr:from>
    <xdr:ext cx="476250" cy="476250"/>
    <xdr:sp macro="" textlink="">
      <xdr:nvSpPr>
        <xdr:cNvPr id="6" name="AutoShape 20" descr="Eliminar">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9410700" y="0"/>
          <a:ext cx="476250" cy="476250"/>
        </a:xfrm>
        <a:prstGeom prst="rect">
          <a:avLst/>
        </a:prstGeom>
        <a:noFill/>
      </xdr:spPr>
    </xdr:sp>
    <xdr:clientData fLocksWithSheet="0"/>
  </xdr:oneCellAnchor>
  <xdr:oneCellAnchor>
    <xdr:from>
      <xdr:col>0</xdr:col>
      <xdr:colOff>0</xdr:colOff>
      <xdr:row>24</xdr:row>
      <xdr:rowOff>0</xdr:rowOff>
    </xdr:from>
    <xdr:ext cx="476250" cy="838200"/>
    <xdr:sp macro="" textlink="">
      <xdr:nvSpPr>
        <xdr:cNvPr id="625" name="AutoShape 7" descr="Eliminar">
          <a:extLst>
            <a:ext uri="{FF2B5EF4-FFF2-40B4-BE49-F238E27FC236}">
              <a16:creationId xmlns:a16="http://schemas.microsoft.com/office/drawing/2014/main" id="{00000000-0008-0000-0000-000071020000}"/>
            </a:ext>
          </a:extLst>
        </xdr:cNvPr>
        <xdr:cNvSpPr>
          <a:spLocks noChangeAspect="1" noChangeArrowheads="1"/>
        </xdr:cNvSpPr>
      </xdr:nvSpPr>
      <xdr:spPr bwMode="auto">
        <a:xfrm>
          <a:off x="0" y="4886325"/>
          <a:ext cx="476250" cy="824508"/>
        </a:xfrm>
        <a:prstGeom prst="rect">
          <a:avLst/>
        </a:prstGeom>
        <a:noFill/>
      </xdr:spPr>
    </xdr:sp>
    <xdr:clientData fLocksWithSheet="0"/>
  </xdr:oneCellAnchor>
  <xdr:oneCellAnchor>
    <xdr:from>
      <xdr:col>3</xdr:col>
      <xdr:colOff>0</xdr:colOff>
      <xdr:row>0</xdr:row>
      <xdr:rowOff>0</xdr:rowOff>
    </xdr:from>
    <xdr:ext cx="476250" cy="476250"/>
    <xdr:sp macro="" textlink="">
      <xdr:nvSpPr>
        <xdr:cNvPr id="10" name="AutoShape 20" descr="Eliminar">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9410700" y="0"/>
          <a:ext cx="476250" cy="476250"/>
        </a:xfrm>
        <a:prstGeom prst="rect">
          <a:avLst/>
        </a:prstGeom>
        <a:noFill/>
      </xdr:spPr>
    </xdr:sp>
    <xdr:clientData fLocksWithSheet="0"/>
  </xdr:oneCellAnchor>
  <xdr:oneCellAnchor>
    <xdr:from>
      <xdr:col>0</xdr:col>
      <xdr:colOff>171450</xdr:colOff>
      <xdr:row>0</xdr:row>
      <xdr:rowOff>0</xdr:rowOff>
    </xdr:from>
    <xdr:ext cx="1543050" cy="12096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71450" y="0"/>
          <a:ext cx="1543050" cy="1209675"/>
        </a:xfrm>
        <a:prstGeom prst="rect">
          <a:avLst/>
        </a:prstGeom>
        <a:noFill/>
      </xdr:spPr>
    </xdr:pic>
    <xdr:clientData fLocksWithSheet="0"/>
  </xdr:oneCellAnchor>
  <xdr:oneCellAnchor>
    <xdr:from>
      <xdr:col>1</xdr:col>
      <xdr:colOff>1628775</xdr:colOff>
      <xdr:row>0</xdr:row>
      <xdr:rowOff>0</xdr:rowOff>
    </xdr:from>
    <xdr:ext cx="876300" cy="1266825"/>
    <xdr:pic>
      <xdr:nvPicPr>
        <xdr:cNvPr id="3" name="image2.jp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xfrm>
          <a:off x="3038475" y="0"/>
          <a:ext cx="876300" cy="1266825"/>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I266"/>
  <sheetViews>
    <sheetView showGridLines="0" tabSelected="1" topLeftCell="I13" zoomScale="70" zoomScaleNormal="70" zoomScaleSheetLayoutView="10" workbookViewId="0">
      <pane ySplit="1" topLeftCell="A98" activePane="bottomLeft" state="frozen"/>
      <selection activeCell="BJ13" sqref="BJ13"/>
      <selection pane="bottomLeft" activeCell="AD78" sqref="AD78:AD134"/>
    </sheetView>
  </sheetViews>
  <sheetFormatPr baseColWidth="10" defaultColWidth="12.5703125" defaultRowHeight="15" customHeight="1" x14ac:dyDescent="0.25"/>
  <cols>
    <col min="1" max="1" width="21.140625" customWidth="1"/>
    <col min="2" max="2" width="40.28515625" customWidth="1"/>
    <col min="3" max="3" width="12.42578125" customWidth="1"/>
    <col min="4" max="4" width="11.28515625" customWidth="1"/>
    <col min="5" max="5" width="13.7109375" customWidth="1"/>
    <col min="6" max="6" width="13.42578125" customWidth="1"/>
    <col min="7" max="7" width="12.85546875" customWidth="1"/>
    <col min="8" max="8" width="12.140625" customWidth="1"/>
    <col min="9" max="9" width="14.7109375" customWidth="1"/>
    <col min="10" max="10" width="9" customWidth="1"/>
    <col min="11" max="11" width="24.42578125" customWidth="1"/>
    <col min="12" max="12" width="26.5703125" customWidth="1"/>
    <col min="13" max="13" width="18.5703125" customWidth="1"/>
    <col min="14" max="14" width="27.28515625" customWidth="1"/>
    <col min="15" max="15" width="22" customWidth="1"/>
    <col min="16" max="16" width="22.85546875" customWidth="1"/>
    <col min="17" max="17" width="36.7109375" hidden="1" customWidth="1"/>
    <col min="18" max="18" width="20.28515625" hidden="1" customWidth="1"/>
    <col min="19" max="19" width="37" hidden="1" customWidth="1"/>
    <col min="20" max="20" width="23.5703125" hidden="1" customWidth="1"/>
    <col min="21" max="21" width="18.85546875" hidden="1" customWidth="1"/>
    <col min="22" max="22" width="18" hidden="1" customWidth="1"/>
    <col min="23" max="29" width="8.28515625" customWidth="1"/>
    <col min="30" max="30" width="16.5703125" customWidth="1"/>
    <col min="31" max="32" width="8.28515625" customWidth="1"/>
    <col min="33" max="33" width="44.7109375" customWidth="1"/>
    <col min="34" max="34" width="8.28515625" customWidth="1"/>
    <col min="35" max="35" width="8.5703125" customWidth="1"/>
    <col min="36" max="36" width="7.28515625" customWidth="1"/>
    <col min="37" max="37" width="7.85546875" customWidth="1"/>
    <col min="38" max="38" width="6.7109375" customWidth="1"/>
    <col min="39" max="39" width="7.5703125" customWidth="1"/>
    <col min="40" max="40" width="17.28515625" customWidth="1"/>
    <col min="41" max="41" width="255.5703125" customWidth="1"/>
    <col min="42" max="42" width="64.42578125" customWidth="1"/>
    <col min="43" max="43" width="16.140625" customWidth="1"/>
    <col min="44" max="44" width="42.28515625" customWidth="1"/>
    <col min="45" max="45" width="17.7109375" customWidth="1"/>
    <col min="46" max="46" width="23.140625" customWidth="1"/>
    <col min="47" max="47" width="18.42578125" customWidth="1"/>
    <col min="48" max="48" width="25.7109375" customWidth="1"/>
    <col min="49" max="49" width="23.7109375" customWidth="1"/>
    <col min="50" max="50" width="26.42578125" customWidth="1"/>
    <col min="51" max="51" width="20.42578125" customWidth="1"/>
    <col min="52" max="52" width="27.42578125" customWidth="1"/>
    <col min="53" max="53" width="8.42578125" customWidth="1"/>
    <col min="54" max="54" width="17.5703125" customWidth="1"/>
    <col min="55" max="55" width="17" customWidth="1"/>
    <col min="56" max="56" width="16" customWidth="1"/>
    <col min="57" max="57" width="18.140625" customWidth="1"/>
    <col min="58" max="58" width="19.42578125" customWidth="1"/>
    <col min="59" max="60" width="16.5703125" bestFit="1" customWidth="1"/>
    <col min="61" max="61" width="16.85546875" bestFit="1" customWidth="1"/>
    <col min="62" max="62" width="16.5703125" bestFit="1" customWidth="1"/>
    <col min="63" max="63" width="21" customWidth="1"/>
    <col min="64" max="64" width="18.28515625" customWidth="1"/>
    <col min="65" max="65" width="20.140625" customWidth="1"/>
    <col min="66" max="66" width="23.28515625" customWidth="1"/>
    <col min="67" max="67" width="13.140625" customWidth="1"/>
    <col min="68" max="68" width="15.7109375" customWidth="1"/>
    <col min="69" max="69" width="13.42578125" customWidth="1"/>
    <col min="70" max="70" width="10.5703125" customWidth="1"/>
    <col min="71" max="71" width="21.85546875" customWidth="1"/>
    <col min="72" max="72" width="19.85546875" customWidth="1"/>
    <col min="73" max="73" width="13.5703125" customWidth="1"/>
    <col min="74" max="74" width="14.7109375" customWidth="1"/>
    <col min="75" max="75" width="10.42578125" customWidth="1"/>
    <col min="76" max="76" width="10.5703125" customWidth="1"/>
    <col min="77" max="77" width="21.42578125" customWidth="1"/>
    <col min="78" max="78" width="11" customWidth="1"/>
    <col min="79" max="79" width="21" customWidth="1"/>
    <col min="80" max="80" width="24.7109375" customWidth="1"/>
    <col min="81" max="81" width="15.7109375" customWidth="1"/>
    <col min="82" max="82" width="18" customWidth="1"/>
    <col min="83" max="83" width="13.42578125" customWidth="1"/>
    <col min="84" max="84" width="14.7109375" customWidth="1"/>
    <col min="85" max="86" width="22.140625" customWidth="1"/>
    <col min="87" max="87" width="15.42578125" customWidth="1"/>
    <col min="88" max="88" width="14.7109375" customWidth="1"/>
    <col min="89" max="89" width="10.42578125" customWidth="1"/>
    <col min="90" max="90" width="10.5703125" customWidth="1"/>
    <col min="91" max="91" width="20" customWidth="1"/>
    <col min="92" max="92" width="11" customWidth="1"/>
    <col min="93" max="93" width="28.5703125" customWidth="1"/>
    <col min="94" max="94" width="21.5703125" customWidth="1"/>
    <col min="95" max="95" width="17.28515625" customWidth="1"/>
    <col min="96" max="96" width="15.7109375" customWidth="1"/>
    <col min="97" max="97" width="13.42578125" customWidth="1"/>
    <col min="98" max="98" width="10.5703125" customWidth="1"/>
    <col min="99" max="99" width="21.42578125" customWidth="1"/>
    <col min="100" max="100" width="20.28515625" customWidth="1"/>
    <col min="101" max="101" width="13.5703125" customWidth="1"/>
    <col min="102" max="102" width="13.42578125" customWidth="1"/>
    <col min="103" max="103" width="10.42578125" customWidth="1"/>
    <col min="104" max="104" width="10.5703125" customWidth="1"/>
    <col min="105" max="105" width="20.28515625" customWidth="1"/>
    <col min="106" max="106" width="11" customWidth="1"/>
    <col min="107" max="107" width="21.42578125" customWidth="1"/>
    <col min="108" max="108" width="23.85546875" customWidth="1"/>
    <col min="109" max="109" width="17.28515625" customWidth="1"/>
    <col min="110" max="110" width="15.7109375" customWidth="1"/>
    <col min="111" max="111" width="13.42578125" customWidth="1"/>
    <col min="112" max="112" width="14.7109375" customWidth="1"/>
    <col min="113" max="113" width="22.140625" customWidth="1"/>
    <col min="114" max="114" width="22.85546875" customWidth="1"/>
    <col min="115" max="115" width="15.42578125" customWidth="1"/>
    <col min="116" max="116" width="13.42578125" customWidth="1"/>
    <col min="117" max="117" width="10.42578125" customWidth="1"/>
    <col min="118" max="118" width="10.5703125" customWidth="1"/>
    <col min="119" max="119" width="19.85546875" customWidth="1"/>
    <col min="120" max="120" width="11" customWidth="1"/>
    <col min="121" max="121" width="20.140625" customWidth="1"/>
    <col min="122" max="122" width="22.5703125" customWidth="1"/>
    <col min="123" max="123" width="18" customWidth="1"/>
    <col min="124" max="124" width="15.28515625" customWidth="1"/>
    <col min="125" max="125" width="13.42578125" customWidth="1"/>
    <col min="126" max="126" width="13.28515625" customWidth="1"/>
    <col min="127" max="128" width="19.42578125" customWidth="1"/>
    <col min="129" max="129" width="15.42578125" customWidth="1"/>
    <col min="130" max="130" width="14.7109375" customWidth="1"/>
    <col min="131" max="131" width="10.42578125" customWidth="1"/>
    <col min="132" max="132" width="8.85546875" customWidth="1"/>
    <col min="133" max="133" width="22.5703125" customWidth="1"/>
    <col min="134" max="134" width="11" customWidth="1"/>
    <col min="135" max="135" width="22" customWidth="1"/>
    <col min="136" max="136" width="3" customWidth="1"/>
    <col min="137" max="137" width="33" customWidth="1"/>
    <col min="138" max="138" width="19.28515625" customWidth="1"/>
    <col min="139" max="139" width="10" customWidth="1"/>
  </cols>
  <sheetData>
    <row r="1" spans="1:139" ht="18" customHeight="1" x14ac:dyDescent="0.25">
      <c r="A1" s="1"/>
      <c r="B1" s="1"/>
      <c r="C1" s="1"/>
      <c r="D1" s="1"/>
      <c r="E1" s="1"/>
      <c r="F1" s="1"/>
      <c r="G1" s="1"/>
      <c r="H1" s="1"/>
      <c r="I1" s="1"/>
      <c r="J1" s="1"/>
      <c r="K1" s="2"/>
      <c r="L1" s="2"/>
      <c r="M1" s="2"/>
      <c r="N1" s="1"/>
      <c r="O1" s="1"/>
      <c r="P1" s="1"/>
      <c r="Q1" s="1"/>
      <c r="R1" s="1"/>
      <c r="S1" s="3"/>
      <c r="T1" s="3"/>
      <c r="U1" s="4"/>
      <c r="V1" s="2"/>
      <c r="W1" s="2"/>
      <c r="X1" s="2"/>
      <c r="Y1" s="2"/>
      <c r="Z1" s="2"/>
      <c r="AA1" s="2"/>
      <c r="AB1" s="2"/>
      <c r="AC1" s="2"/>
      <c r="AD1" s="5"/>
      <c r="AE1" s="6"/>
      <c r="AF1" s="6"/>
      <c r="AG1" s="7"/>
      <c r="AH1" s="6"/>
      <c r="AI1" s="2"/>
      <c r="AJ1" s="2"/>
      <c r="AK1" s="6"/>
      <c r="AL1" s="6"/>
      <c r="AM1" s="6"/>
      <c r="AN1" s="2"/>
      <c r="AO1" s="3"/>
      <c r="AP1" s="8"/>
      <c r="AQ1" s="8"/>
      <c r="AR1" s="3"/>
      <c r="AS1" s="3"/>
      <c r="AT1" s="3"/>
      <c r="AU1" s="3"/>
      <c r="AV1" s="3"/>
      <c r="AW1" s="3"/>
      <c r="AX1" s="3"/>
      <c r="AY1" s="3"/>
      <c r="AZ1" s="3"/>
      <c r="BA1" s="3"/>
      <c r="BB1" s="3"/>
      <c r="BC1" s="3"/>
      <c r="BD1" s="3"/>
      <c r="BE1" s="3"/>
      <c r="BF1" s="3"/>
      <c r="BG1" s="3"/>
      <c r="BH1" s="3"/>
      <c r="BI1" s="3"/>
      <c r="BJ1" s="3"/>
      <c r="BK1" s="3"/>
      <c r="BL1" s="3"/>
      <c r="BM1" s="3"/>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9"/>
      <c r="EG1" s="10"/>
      <c r="EH1" s="8"/>
      <c r="EI1" s="11"/>
    </row>
    <row r="2" spans="1:139" ht="19.5" customHeight="1" x14ac:dyDescent="0.25">
      <c r="A2" s="1"/>
      <c r="B2" s="403" t="s">
        <v>0</v>
      </c>
      <c r="C2" s="404"/>
      <c r="D2" s="422" t="s">
        <v>1</v>
      </c>
      <c r="E2" s="410"/>
      <c r="F2" s="410"/>
      <c r="G2" s="410"/>
      <c r="H2" s="410"/>
      <c r="I2" s="410"/>
      <c r="J2" s="410"/>
      <c r="K2" s="411"/>
      <c r="L2" s="409" t="s">
        <v>2</v>
      </c>
      <c r="M2" s="410"/>
      <c r="N2" s="410"/>
      <c r="O2" s="411"/>
      <c r="P2" s="421"/>
      <c r="Q2" s="417"/>
      <c r="R2" s="417"/>
      <c r="S2" s="406"/>
      <c r="T2" s="12"/>
      <c r="U2" s="416"/>
      <c r="V2" s="417"/>
      <c r="W2" s="417"/>
      <c r="X2" s="417"/>
      <c r="Y2" s="417"/>
      <c r="Z2" s="417"/>
      <c r="AA2" s="417"/>
      <c r="AB2" s="417"/>
      <c r="AC2" s="2"/>
      <c r="AD2" s="5"/>
      <c r="AE2" s="6"/>
      <c r="AF2" s="6"/>
      <c r="AG2" s="7"/>
      <c r="AH2" s="6"/>
      <c r="AI2" s="2"/>
      <c r="AJ2" s="2"/>
      <c r="AK2" s="6"/>
      <c r="AL2" s="6"/>
      <c r="AM2" s="6"/>
      <c r="AN2" s="2"/>
      <c r="AO2" s="3"/>
      <c r="AP2" s="8"/>
      <c r="AQ2" s="8"/>
      <c r="AR2" s="3"/>
      <c r="AS2" s="3"/>
      <c r="AT2" s="3"/>
      <c r="AU2" s="3"/>
      <c r="AV2" s="3"/>
      <c r="AW2" s="3"/>
      <c r="AX2" s="3"/>
      <c r="AY2" s="3"/>
      <c r="AZ2" s="3"/>
      <c r="BA2" s="3"/>
      <c r="BB2" s="3"/>
      <c r="BC2" s="3"/>
      <c r="BD2" s="3"/>
      <c r="BE2" s="3"/>
      <c r="BF2" s="3"/>
      <c r="BG2" s="3"/>
      <c r="BH2" s="3"/>
      <c r="BI2" s="3"/>
      <c r="BJ2" s="3"/>
      <c r="BK2" s="3"/>
      <c r="BL2" s="3"/>
      <c r="BM2" s="3"/>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9"/>
      <c r="EG2" s="10"/>
      <c r="EH2" s="8"/>
      <c r="EI2" s="11"/>
    </row>
    <row r="3" spans="1:139" ht="21.75" customHeight="1" x14ac:dyDescent="0.25">
      <c r="A3" s="1"/>
      <c r="B3" s="405"/>
      <c r="C3" s="406"/>
      <c r="D3" s="412" t="s">
        <v>3</v>
      </c>
      <c r="E3" s="410"/>
      <c r="F3" s="410"/>
      <c r="G3" s="410"/>
      <c r="H3" s="410"/>
      <c r="I3" s="410"/>
      <c r="J3" s="410"/>
      <c r="K3" s="411"/>
      <c r="L3" s="409" t="s">
        <v>4</v>
      </c>
      <c r="M3" s="410"/>
      <c r="N3" s="410"/>
      <c r="O3" s="411"/>
      <c r="P3" s="436"/>
      <c r="Q3" s="417"/>
      <c r="R3" s="417"/>
      <c r="S3" s="406"/>
      <c r="T3" s="13"/>
      <c r="U3" s="416"/>
      <c r="V3" s="417"/>
      <c r="W3" s="417"/>
      <c r="X3" s="417"/>
      <c r="Y3" s="417"/>
      <c r="Z3" s="417"/>
      <c r="AA3" s="417"/>
      <c r="AB3" s="417"/>
      <c r="AC3" s="2"/>
      <c r="AD3" s="5"/>
      <c r="AE3" s="6"/>
      <c r="AF3" s="6"/>
      <c r="AG3" s="7"/>
      <c r="AH3" s="6"/>
      <c r="AI3" s="2"/>
      <c r="AJ3" s="2"/>
      <c r="AK3" s="6"/>
      <c r="AL3" s="6"/>
      <c r="AM3" s="6"/>
      <c r="AN3" s="2"/>
      <c r="AO3" s="3"/>
      <c r="AP3" s="8"/>
      <c r="AQ3" s="8"/>
      <c r="AR3" s="3"/>
      <c r="AS3" s="3"/>
      <c r="AT3" s="3"/>
      <c r="AU3" s="3"/>
      <c r="AV3" s="3"/>
      <c r="AW3" s="3"/>
      <c r="AX3" s="3"/>
      <c r="AY3" s="3"/>
      <c r="AZ3" s="3"/>
      <c r="BA3" s="3"/>
      <c r="BB3" s="3"/>
      <c r="BC3" s="3"/>
      <c r="BD3" s="3"/>
      <c r="BE3" s="3"/>
      <c r="BF3" s="3"/>
      <c r="BG3" s="3"/>
      <c r="BH3" s="3"/>
      <c r="BI3" s="3"/>
      <c r="BJ3" s="3"/>
      <c r="BK3" s="3"/>
      <c r="BL3" s="3"/>
      <c r="BM3" s="3"/>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9"/>
      <c r="EG3" s="10"/>
      <c r="EH3" s="8"/>
      <c r="EI3" s="11"/>
    </row>
    <row r="4" spans="1:139" ht="16.5" customHeight="1" x14ac:dyDescent="0.25">
      <c r="A4" s="1"/>
      <c r="B4" s="405"/>
      <c r="C4" s="406"/>
      <c r="D4" s="423" t="s">
        <v>5</v>
      </c>
      <c r="E4" s="424"/>
      <c r="F4" s="424"/>
      <c r="G4" s="424"/>
      <c r="H4" s="424"/>
      <c r="I4" s="424"/>
      <c r="J4" s="424"/>
      <c r="K4" s="404"/>
      <c r="L4" s="409" t="s">
        <v>6</v>
      </c>
      <c r="M4" s="410"/>
      <c r="N4" s="410"/>
      <c r="O4" s="411"/>
      <c r="P4" s="421"/>
      <c r="Q4" s="417"/>
      <c r="R4" s="417"/>
      <c r="S4" s="406"/>
      <c r="T4" s="12"/>
      <c r="U4" s="416"/>
      <c r="V4" s="417"/>
      <c r="W4" s="417"/>
      <c r="X4" s="417"/>
      <c r="Y4" s="417"/>
      <c r="Z4" s="417"/>
      <c r="AA4" s="417"/>
      <c r="AB4" s="417"/>
      <c r="AC4" s="2"/>
      <c r="AD4" s="5"/>
      <c r="AE4" s="6"/>
      <c r="AF4" s="6"/>
      <c r="AG4" s="7"/>
      <c r="AH4" s="6"/>
      <c r="AI4" s="2"/>
      <c r="AJ4" s="2"/>
      <c r="AK4" s="6"/>
      <c r="AL4" s="6"/>
      <c r="AM4" s="6"/>
      <c r="AN4" s="2"/>
      <c r="AO4" s="3"/>
      <c r="AP4" s="8"/>
      <c r="AQ4" s="8"/>
      <c r="AR4" s="3"/>
      <c r="AS4" s="3"/>
      <c r="AT4" s="3"/>
      <c r="AU4" s="3"/>
      <c r="AV4" s="3"/>
      <c r="AW4" s="3"/>
      <c r="AX4" s="3"/>
      <c r="AY4" s="3"/>
      <c r="AZ4" s="3"/>
      <c r="BA4" s="3"/>
      <c r="BB4" s="3"/>
      <c r="BC4" s="3"/>
      <c r="BD4" s="3"/>
      <c r="BE4" s="3"/>
      <c r="BF4" s="3"/>
      <c r="BG4" s="3"/>
      <c r="BH4" s="3"/>
      <c r="BI4" s="3"/>
      <c r="BJ4" s="3"/>
      <c r="BK4" s="3"/>
      <c r="BL4" s="3"/>
      <c r="BM4" s="3"/>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9"/>
      <c r="EG4" s="10"/>
      <c r="EH4" s="8"/>
      <c r="EI4" s="11"/>
    </row>
    <row r="5" spans="1:139" ht="21.75" customHeight="1" x14ac:dyDescent="0.25">
      <c r="A5" s="1"/>
      <c r="B5" s="405"/>
      <c r="C5" s="406"/>
      <c r="D5" s="407"/>
      <c r="E5" s="425"/>
      <c r="F5" s="425"/>
      <c r="G5" s="425"/>
      <c r="H5" s="425"/>
      <c r="I5" s="425"/>
      <c r="J5" s="425"/>
      <c r="K5" s="408"/>
      <c r="L5" s="409" t="s">
        <v>7</v>
      </c>
      <c r="M5" s="410"/>
      <c r="N5" s="410"/>
      <c r="O5" s="411"/>
      <c r="P5" s="417"/>
      <c r="Q5" s="417"/>
      <c r="R5" s="417"/>
      <c r="S5" s="406"/>
      <c r="T5" s="12"/>
      <c r="U5" s="416"/>
      <c r="V5" s="417"/>
      <c r="W5" s="417"/>
      <c r="X5" s="417"/>
      <c r="Y5" s="417"/>
      <c r="Z5" s="417"/>
      <c r="AA5" s="417"/>
      <c r="AB5" s="417"/>
      <c r="AC5" s="2"/>
      <c r="AD5" s="5"/>
      <c r="AE5" s="6"/>
      <c r="AF5" s="6"/>
      <c r="AG5" s="7"/>
      <c r="AH5" s="6"/>
      <c r="AI5" s="2"/>
      <c r="AJ5" s="2"/>
      <c r="AK5" s="6"/>
      <c r="AL5" s="6"/>
      <c r="AM5" s="6"/>
      <c r="AN5" s="2"/>
      <c r="AO5" s="3"/>
      <c r="AP5" s="8"/>
      <c r="AQ5" s="8"/>
      <c r="AR5" s="3"/>
      <c r="AS5" s="3"/>
      <c r="AT5" s="3"/>
      <c r="AU5" s="3"/>
      <c r="AV5" s="3"/>
      <c r="AW5" s="3"/>
      <c r="AX5" s="3"/>
      <c r="AY5" s="3"/>
      <c r="AZ5" s="3"/>
      <c r="BA5" s="3"/>
      <c r="BB5" s="3"/>
      <c r="BC5" s="3"/>
      <c r="BD5" s="3"/>
      <c r="BE5" s="3"/>
      <c r="BF5" s="3"/>
      <c r="BG5" s="3"/>
      <c r="BH5" s="3"/>
      <c r="BI5" s="3"/>
      <c r="BJ5" s="3"/>
      <c r="BK5" s="3"/>
      <c r="BL5" s="3"/>
      <c r="BM5" s="3"/>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9"/>
      <c r="EG5" s="10"/>
      <c r="EH5" s="8"/>
      <c r="EI5" s="11"/>
    </row>
    <row r="6" spans="1:139" ht="22.5" customHeight="1" x14ac:dyDescent="0.25">
      <c r="A6" s="1"/>
      <c r="B6" s="407"/>
      <c r="C6" s="408"/>
      <c r="D6" s="422" t="s">
        <v>8</v>
      </c>
      <c r="E6" s="410"/>
      <c r="F6" s="410"/>
      <c r="G6" s="410"/>
      <c r="H6" s="410"/>
      <c r="I6" s="410"/>
      <c r="J6" s="410"/>
      <c r="K6" s="411"/>
      <c r="L6" s="409" t="s">
        <v>9</v>
      </c>
      <c r="M6" s="410"/>
      <c r="N6" s="410"/>
      <c r="O6" s="411"/>
      <c r="P6" s="421"/>
      <c r="Q6" s="417"/>
      <c r="R6" s="417"/>
      <c r="S6" s="406"/>
      <c r="T6" s="12"/>
      <c r="U6" s="416"/>
      <c r="V6" s="417"/>
      <c r="W6" s="417"/>
      <c r="X6" s="417"/>
      <c r="Y6" s="417"/>
      <c r="Z6" s="417"/>
      <c r="AA6" s="417"/>
      <c r="AB6" s="417"/>
      <c r="AC6" s="2"/>
      <c r="AD6" s="5"/>
      <c r="AE6" s="6"/>
      <c r="AF6" s="6"/>
      <c r="AG6" s="7"/>
      <c r="AH6" s="6"/>
      <c r="AI6" s="2"/>
      <c r="AJ6" s="2"/>
      <c r="AK6" s="6"/>
      <c r="AL6" s="6"/>
      <c r="AM6" s="6"/>
      <c r="AN6" s="2"/>
      <c r="AO6" s="3"/>
      <c r="AP6" s="8"/>
      <c r="AQ6" s="8"/>
      <c r="AR6" s="3"/>
      <c r="AS6" s="3"/>
      <c r="AT6" s="3"/>
      <c r="AU6" s="3"/>
      <c r="AV6" s="3"/>
      <c r="AW6" s="3"/>
      <c r="AX6" s="3"/>
      <c r="AY6" s="3"/>
      <c r="AZ6" s="3"/>
      <c r="BA6" s="3"/>
      <c r="BB6" s="3"/>
      <c r="BC6" s="3"/>
      <c r="BD6" s="3"/>
      <c r="BE6" s="3"/>
      <c r="BF6" s="3"/>
      <c r="BG6" s="3"/>
      <c r="BH6" s="3"/>
      <c r="BI6" s="3"/>
      <c r="BJ6" s="3"/>
      <c r="BK6" s="3"/>
      <c r="BL6" s="3"/>
      <c r="BM6" s="3"/>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9"/>
      <c r="EG6" s="10"/>
      <c r="EH6" s="8"/>
      <c r="EI6" s="11"/>
    </row>
    <row r="7" spans="1:139" ht="14.25" customHeight="1" x14ac:dyDescent="0.25">
      <c r="A7" s="1"/>
      <c r="B7" s="1"/>
      <c r="C7" s="1"/>
      <c r="D7" s="1"/>
      <c r="E7" s="1"/>
      <c r="F7" s="1"/>
      <c r="G7" s="1"/>
      <c r="H7" s="1"/>
      <c r="I7" s="1"/>
      <c r="J7" s="1"/>
      <c r="K7" s="2"/>
      <c r="L7" s="2"/>
      <c r="M7" s="2"/>
      <c r="N7" s="1"/>
      <c r="O7" s="1"/>
      <c r="P7" s="1"/>
      <c r="Q7" s="1"/>
      <c r="R7" s="1"/>
      <c r="S7" s="3"/>
      <c r="T7" s="3"/>
      <c r="U7" s="4"/>
      <c r="V7" s="2"/>
      <c r="W7" s="2"/>
      <c r="X7" s="2"/>
      <c r="Y7" s="2"/>
      <c r="Z7" s="2"/>
      <c r="AA7" s="2"/>
      <c r="AB7" s="2"/>
      <c r="AC7" s="2"/>
      <c r="AD7" s="5"/>
      <c r="AE7" s="6"/>
      <c r="AF7" s="6"/>
      <c r="AG7" s="7"/>
      <c r="AH7" s="6"/>
      <c r="AI7" s="2"/>
      <c r="AJ7" s="2"/>
      <c r="AK7" s="6"/>
      <c r="AL7" s="6"/>
      <c r="AM7" s="6"/>
      <c r="AN7" s="2"/>
      <c r="AO7" s="3"/>
      <c r="AP7" s="8"/>
      <c r="AQ7" s="8"/>
      <c r="AR7" s="3"/>
      <c r="AS7" s="3"/>
      <c r="AT7" s="3"/>
      <c r="AU7" s="3"/>
      <c r="AV7" s="3"/>
      <c r="AW7" s="3"/>
      <c r="AX7" s="3"/>
      <c r="AY7" s="3"/>
      <c r="AZ7" s="3"/>
      <c r="BA7" s="3"/>
      <c r="BB7" s="3"/>
      <c r="BC7" s="3"/>
      <c r="BD7" s="3"/>
      <c r="BE7" s="3"/>
      <c r="BF7" s="3"/>
      <c r="BG7" s="3"/>
      <c r="BH7" s="3"/>
      <c r="BI7" s="3"/>
      <c r="BJ7" s="3"/>
      <c r="BK7" s="3"/>
      <c r="BL7" s="3"/>
      <c r="BM7" s="3"/>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9"/>
      <c r="EG7" s="10"/>
      <c r="EH7" s="8"/>
      <c r="EI7" s="11"/>
    </row>
    <row r="8" spans="1:139" ht="14.25" customHeight="1" x14ac:dyDescent="0.25">
      <c r="A8" s="1"/>
      <c r="B8" s="1"/>
      <c r="C8" s="1"/>
      <c r="D8" s="1"/>
      <c r="E8" s="1"/>
      <c r="F8" s="1"/>
      <c r="G8" s="1"/>
      <c r="H8" s="1"/>
      <c r="I8" s="1"/>
      <c r="J8" s="1"/>
      <c r="K8" s="2"/>
      <c r="L8" s="2"/>
      <c r="M8" s="2"/>
      <c r="N8" s="1"/>
      <c r="O8" s="1"/>
      <c r="P8" s="1"/>
      <c r="Q8" s="1"/>
      <c r="R8" s="1"/>
      <c r="S8" s="3"/>
      <c r="T8" s="3"/>
      <c r="U8" s="4"/>
      <c r="V8" s="2"/>
      <c r="W8" s="2"/>
      <c r="X8" s="2"/>
      <c r="Y8" s="2"/>
      <c r="Z8" s="2"/>
      <c r="AA8" s="2"/>
      <c r="AB8" s="2"/>
      <c r="AC8" s="2"/>
      <c r="AD8" s="5"/>
      <c r="AE8" s="6"/>
      <c r="AF8" s="6"/>
      <c r="AG8" s="7"/>
      <c r="AH8" s="6"/>
      <c r="AI8" s="2"/>
      <c r="AJ8" s="2"/>
      <c r="AK8" s="6"/>
      <c r="AL8" s="6"/>
      <c r="AM8" s="6"/>
      <c r="AN8" s="2"/>
      <c r="AO8" s="3"/>
      <c r="AP8" s="8"/>
      <c r="AQ8" s="8"/>
      <c r="AR8" s="3"/>
      <c r="AS8" s="3"/>
      <c r="AT8" s="3"/>
      <c r="AU8" s="3"/>
      <c r="AV8" s="3"/>
      <c r="AW8" s="3"/>
      <c r="AX8" s="3"/>
      <c r="AY8" s="3"/>
      <c r="AZ8" s="3"/>
      <c r="BA8" s="3"/>
      <c r="BB8" s="3"/>
      <c r="BC8" s="3"/>
      <c r="BD8" s="3"/>
      <c r="BE8" s="3"/>
      <c r="BF8" s="3"/>
      <c r="BG8" s="3"/>
      <c r="BH8" s="3"/>
      <c r="BI8" s="3"/>
      <c r="BJ8" s="3"/>
      <c r="BK8" s="3"/>
      <c r="BL8" s="3"/>
      <c r="BM8" s="3"/>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9"/>
      <c r="EG8" s="10"/>
      <c r="EH8" s="8"/>
      <c r="EI8" s="11"/>
    </row>
    <row r="9" spans="1:139" ht="14.25" customHeight="1" x14ac:dyDescent="0.25">
      <c r="A9" s="456" t="s">
        <v>10</v>
      </c>
      <c r="B9" s="457"/>
      <c r="C9" s="457"/>
      <c r="D9" s="457"/>
      <c r="E9" s="457"/>
      <c r="F9" s="457"/>
      <c r="G9" s="457"/>
      <c r="H9" s="457"/>
      <c r="I9" s="457"/>
      <c r="J9" s="457"/>
      <c r="K9" s="457"/>
      <c r="L9" s="457"/>
      <c r="M9" s="457"/>
      <c r="N9" s="457"/>
      <c r="O9" s="457"/>
      <c r="P9" s="457"/>
      <c r="Q9" s="457"/>
      <c r="R9" s="457"/>
      <c r="S9" s="457"/>
      <c r="T9" s="457"/>
      <c r="U9" s="457"/>
      <c r="V9" s="457"/>
      <c r="W9" s="457"/>
      <c r="X9" s="457"/>
      <c r="Y9" s="457"/>
      <c r="Z9" s="457"/>
      <c r="AA9" s="457"/>
      <c r="AB9" s="457"/>
      <c r="AC9" s="457"/>
      <c r="AD9" s="457"/>
      <c r="AE9" s="457"/>
      <c r="AF9" s="457"/>
      <c r="AG9" s="457"/>
      <c r="AH9" s="457"/>
      <c r="AI9" s="457"/>
      <c r="AJ9" s="457"/>
      <c r="AK9" s="457"/>
      <c r="AL9" s="457"/>
      <c r="AM9" s="457"/>
      <c r="AN9" s="457"/>
      <c r="AO9" s="457"/>
      <c r="AP9" s="457"/>
      <c r="AQ9" s="457"/>
      <c r="AR9" s="457"/>
      <c r="AS9" s="457"/>
      <c r="AT9" s="457"/>
      <c r="AU9" s="457"/>
      <c r="AV9" s="457"/>
      <c r="AW9" s="457"/>
      <c r="AX9" s="457"/>
      <c r="AY9" s="457"/>
      <c r="AZ9" s="457"/>
      <c r="BA9" s="457"/>
      <c r="BB9" s="457"/>
      <c r="BC9" s="457"/>
      <c r="BD9" s="457"/>
      <c r="BE9" s="457"/>
      <c r="BF9" s="457"/>
      <c r="BG9" s="457"/>
      <c r="BH9" s="457"/>
      <c r="BI9" s="457"/>
      <c r="BJ9" s="457"/>
      <c r="BK9" s="457"/>
      <c r="BL9" s="457"/>
      <c r="BM9" s="457"/>
      <c r="BN9" s="457"/>
      <c r="BO9" s="457"/>
      <c r="BP9" s="457"/>
      <c r="BQ9" s="457"/>
      <c r="BR9" s="457"/>
      <c r="BS9" s="457"/>
      <c r="BT9" s="457"/>
      <c r="BU9" s="457"/>
      <c r="BV9" s="457"/>
      <c r="BW9" s="457"/>
      <c r="BX9" s="457"/>
      <c r="BY9" s="457"/>
      <c r="BZ9" s="457"/>
      <c r="CA9" s="457"/>
      <c r="CB9" s="457"/>
      <c r="CC9" s="457"/>
      <c r="CD9" s="457"/>
      <c r="CE9" s="457"/>
      <c r="CF9" s="457"/>
      <c r="CG9" s="457"/>
      <c r="CH9" s="457"/>
      <c r="CI9" s="457"/>
      <c r="CJ9" s="457"/>
      <c r="CK9" s="457"/>
      <c r="CL9" s="457"/>
      <c r="CM9" s="457"/>
      <c r="CN9" s="457"/>
      <c r="CO9" s="457"/>
      <c r="CP9" s="457"/>
      <c r="CQ9" s="457"/>
      <c r="CR9" s="457"/>
      <c r="CS9" s="457"/>
      <c r="CT9" s="457"/>
      <c r="CU9" s="457"/>
      <c r="CV9" s="457"/>
      <c r="CW9" s="457"/>
      <c r="CX9" s="457"/>
      <c r="CY9" s="457"/>
      <c r="CZ9" s="457"/>
      <c r="DA9" s="457"/>
      <c r="DB9" s="457"/>
      <c r="DC9" s="457"/>
      <c r="DD9" s="457"/>
      <c r="DE9" s="457"/>
      <c r="DF9" s="457"/>
      <c r="DG9" s="457"/>
      <c r="DH9" s="457"/>
      <c r="DI9" s="457"/>
      <c r="DJ9" s="457"/>
      <c r="DK9" s="457"/>
      <c r="DL9" s="457"/>
      <c r="DM9" s="457"/>
      <c r="DN9" s="457"/>
      <c r="DO9" s="457"/>
      <c r="DP9" s="457"/>
      <c r="DQ9" s="457"/>
      <c r="DR9" s="457"/>
      <c r="DS9" s="457"/>
      <c r="DT9" s="457"/>
      <c r="DU9" s="457"/>
      <c r="DV9" s="457"/>
      <c r="DW9" s="457"/>
      <c r="DX9" s="457"/>
      <c r="DY9" s="457"/>
      <c r="DZ9" s="457"/>
      <c r="EA9" s="457"/>
      <c r="EB9" s="457"/>
      <c r="EC9" s="457"/>
      <c r="ED9" s="457"/>
      <c r="EE9" s="457"/>
      <c r="EF9" s="457"/>
      <c r="EG9" s="457"/>
      <c r="EH9" s="458"/>
      <c r="EI9" s="14"/>
    </row>
    <row r="10" spans="1:139" ht="24.75" customHeight="1" x14ac:dyDescent="0.25">
      <c r="A10" s="409" t="s">
        <v>11</v>
      </c>
      <c r="B10" s="410"/>
      <c r="C10" s="410"/>
      <c r="D10" s="410"/>
      <c r="E10" s="410"/>
      <c r="F10" s="410"/>
      <c r="G10" s="410"/>
      <c r="H10" s="410"/>
      <c r="I10" s="410"/>
      <c r="J10" s="410"/>
      <c r="K10" s="410"/>
      <c r="L10" s="410"/>
      <c r="M10" s="410"/>
      <c r="N10" s="410"/>
      <c r="O10" s="410"/>
      <c r="P10" s="410"/>
      <c r="Q10" s="410"/>
      <c r="R10" s="410"/>
      <c r="S10" s="410"/>
      <c r="T10" s="410"/>
      <c r="U10" s="410"/>
      <c r="V10" s="410"/>
      <c r="W10" s="410"/>
      <c r="X10" s="410"/>
      <c r="Y10" s="410"/>
      <c r="Z10" s="410"/>
      <c r="AA10" s="410"/>
      <c r="AB10" s="410"/>
      <c r="AC10" s="410"/>
      <c r="AD10" s="410"/>
      <c r="AE10" s="410"/>
      <c r="AF10" s="410"/>
      <c r="AG10" s="410"/>
      <c r="AH10" s="410"/>
      <c r="AI10" s="410"/>
      <c r="AJ10" s="410"/>
      <c r="AK10" s="410"/>
      <c r="AL10" s="410"/>
      <c r="AM10" s="410"/>
      <c r="AN10" s="410"/>
      <c r="AO10" s="410"/>
      <c r="AP10" s="410"/>
      <c r="AQ10" s="410"/>
      <c r="AR10" s="410"/>
      <c r="AS10" s="410"/>
      <c r="AT10" s="410"/>
      <c r="AU10" s="410"/>
      <c r="AV10" s="410"/>
      <c r="AW10" s="410"/>
      <c r="AX10" s="410"/>
      <c r="AY10" s="410"/>
      <c r="AZ10" s="410"/>
      <c r="BA10" s="410"/>
      <c r="BB10" s="410"/>
      <c r="BC10" s="410"/>
      <c r="BD10" s="410"/>
      <c r="BE10" s="410"/>
      <c r="BF10" s="410"/>
      <c r="BG10" s="410"/>
      <c r="BH10" s="410"/>
      <c r="BI10" s="410"/>
      <c r="BJ10" s="410"/>
      <c r="BK10" s="410"/>
      <c r="BL10" s="410"/>
      <c r="BM10" s="410"/>
      <c r="BN10" s="410"/>
      <c r="BO10" s="410"/>
      <c r="BP10" s="410"/>
      <c r="BQ10" s="410"/>
      <c r="BR10" s="410"/>
      <c r="BS10" s="410"/>
      <c r="BT10" s="410"/>
      <c r="BU10" s="410"/>
      <c r="BV10" s="410"/>
      <c r="BW10" s="410"/>
      <c r="BX10" s="410"/>
      <c r="BY10" s="410"/>
      <c r="BZ10" s="410"/>
      <c r="CA10" s="410"/>
      <c r="CB10" s="410"/>
      <c r="CC10" s="410"/>
      <c r="CD10" s="410"/>
      <c r="CE10" s="410"/>
      <c r="CF10" s="410"/>
      <c r="CG10" s="410"/>
      <c r="CH10" s="410"/>
      <c r="CI10" s="410"/>
      <c r="CJ10" s="410"/>
      <c r="CK10" s="410"/>
      <c r="CL10" s="410"/>
      <c r="CM10" s="410"/>
      <c r="CN10" s="410"/>
      <c r="CO10" s="410"/>
      <c r="CP10" s="410"/>
      <c r="CQ10" s="410"/>
      <c r="CR10" s="410"/>
      <c r="CS10" s="410"/>
      <c r="CT10" s="410"/>
      <c r="CU10" s="410"/>
      <c r="CV10" s="410"/>
      <c r="CW10" s="410"/>
      <c r="CX10" s="410"/>
      <c r="CY10" s="410"/>
      <c r="CZ10" s="410"/>
      <c r="DA10" s="410"/>
      <c r="DB10" s="410"/>
      <c r="DC10" s="410"/>
      <c r="DD10" s="410"/>
      <c r="DE10" s="410"/>
      <c r="DF10" s="410"/>
      <c r="DG10" s="410"/>
      <c r="DH10" s="410"/>
      <c r="DI10" s="410"/>
      <c r="DJ10" s="410"/>
      <c r="DK10" s="410"/>
      <c r="DL10" s="410"/>
      <c r="DM10" s="410"/>
      <c r="DN10" s="410"/>
      <c r="DO10" s="410"/>
      <c r="DP10" s="410"/>
      <c r="DQ10" s="410"/>
      <c r="DR10" s="410"/>
      <c r="DS10" s="410"/>
      <c r="DT10" s="410"/>
      <c r="DU10" s="410"/>
      <c r="DV10" s="410"/>
      <c r="DW10" s="410"/>
      <c r="DX10" s="410"/>
      <c r="DY10" s="410"/>
      <c r="DZ10" s="410"/>
      <c r="EA10" s="410"/>
      <c r="EB10" s="410"/>
      <c r="EC10" s="410"/>
      <c r="ED10" s="410"/>
      <c r="EE10" s="410"/>
      <c r="EF10" s="410"/>
      <c r="EG10" s="410"/>
      <c r="EH10" s="411"/>
      <c r="EI10" s="11"/>
    </row>
    <row r="11" spans="1:139" ht="15" customHeight="1" x14ac:dyDescent="0.25">
      <c r="A11" s="376" t="s">
        <v>12</v>
      </c>
      <c r="B11" s="376" t="s">
        <v>13</v>
      </c>
      <c r="C11" s="376" t="s">
        <v>14</v>
      </c>
      <c r="D11" s="376" t="s">
        <v>15</v>
      </c>
      <c r="E11" s="426" t="s">
        <v>16</v>
      </c>
      <c r="F11" s="426" t="s">
        <v>17</v>
      </c>
      <c r="G11" s="426" t="s">
        <v>18</v>
      </c>
      <c r="H11" s="426" t="s">
        <v>19</v>
      </c>
      <c r="I11" s="376" t="s">
        <v>20</v>
      </c>
      <c r="J11" s="376" t="s">
        <v>21</v>
      </c>
      <c r="K11" s="376" t="s">
        <v>22</v>
      </c>
      <c r="L11" s="376" t="s">
        <v>23</v>
      </c>
      <c r="M11" s="376" t="s">
        <v>24</v>
      </c>
      <c r="N11" s="376" t="s">
        <v>25</v>
      </c>
      <c r="O11" s="376" t="s">
        <v>26</v>
      </c>
      <c r="P11" s="376" t="s">
        <v>27</v>
      </c>
      <c r="Q11" s="376" t="s">
        <v>28</v>
      </c>
      <c r="R11" s="376" t="s">
        <v>29</v>
      </c>
      <c r="S11" s="376" t="s">
        <v>30</v>
      </c>
      <c r="T11" s="376" t="s">
        <v>31</v>
      </c>
      <c r="U11" s="376" t="s">
        <v>32</v>
      </c>
      <c r="V11" s="376" t="s">
        <v>33</v>
      </c>
      <c r="W11" s="376" t="s">
        <v>34</v>
      </c>
      <c r="X11" s="376" t="s">
        <v>35</v>
      </c>
      <c r="Y11" s="376" t="s">
        <v>36</v>
      </c>
      <c r="Z11" s="376" t="s">
        <v>37</v>
      </c>
      <c r="AA11" s="376" t="s">
        <v>38</v>
      </c>
      <c r="AB11" s="376" t="s">
        <v>39</v>
      </c>
      <c r="AC11" s="442" t="s">
        <v>40</v>
      </c>
      <c r="AD11" s="410"/>
      <c r="AE11" s="410"/>
      <c r="AF11" s="411"/>
      <c r="AG11" s="419" t="s">
        <v>41</v>
      </c>
      <c r="AH11" s="437" t="s">
        <v>42</v>
      </c>
      <c r="AI11" s="438" t="s">
        <v>43</v>
      </c>
      <c r="AJ11" s="424"/>
      <c r="AK11" s="424"/>
      <c r="AL11" s="424"/>
      <c r="AM11" s="404"/>
      <c r="AN11" s="376" t="s">
        <v>44</v>
      </c>
      <c r="AO11" s="376" t="s">
        <v>45</v>
      </c>
      <c r="AP11" s="376" t="s">
        <v>46</v>
      </c>
      <c r="AQ11" s="376" t="s">
        <v>47</v>
      </c>
      <c r="AR11" s="430" t="s">
        <v>48</v>
      </c>
      <c r="AS11" s="410"/>
      <c r="AT11" s="410"/>
      <c r="AU11" s="431"/>
      <c r="AV11" s="435" t="s">
        <v>49</v>
      </c>
      <c r="AW11" s="410"/>
      <c r="AX11" s="410"/>
      <c r="AY11" s="410"/>
      <c r="AZ11" s="431"/>
      <c r="BA11" s="433" t="s">
        <v>50</v>
      </c>
      <c r="BB11" s="410"/>
      <c r="BC11" s="410"/>
      <c r="BD11" s="410"/>
      <c r="BE11" s="410"/>
      <c r="BF11" s="410"/>
      <c r="BG11" s="410"/>
      <c r="BH11" s="410"/>
      <c r="BI11" s="410"/>
      <c r="BJ11" s="410"/>
      <c r="BK11" s="410"/>
      <c r="BL11" s="431"/>
      <c r="BM11" s="463" t="s">
        <v>51</v>
      </c>
      <c r="BN11" s="444" t="s">
        <v>52</v>
      </c>
      <c r="BO11" s="410"/>
      <c r="BP11" s="410"/>
      <c r="BQ11" s="410"/>
      <c r="BR11" s="410"/>
      <c r="BS11" s="410"/>
      <c r="BT11" s="410"/>
      <c r="BU11" s="410"/>
      <c r="BV11" s="410"/>
      <c r="BW11" s="410"/>
      <c r="BX11" s="410"/>
      <c r="BY11" s="410"/>
      <c r="BZ11" s="410"/>
      <c r="CA11" s="410"/>
      <c r="CB11" s="410"/>
      <c r="CC11" s="410"/>
      <c r="CD11" s="410"/>
      <c r="CE11" s="410"/>
      <c r="CF11" s="410"/>
      <c r="CG11" s="410"/>
      <c r="CH11" s="410"/>
      <c r="CI11" s="410"/>
      <c r="CJ11" s="410"/>
      <c r="CK11" s="410"/>
      <c r="CL11" s="410"/>
      <c r="CM11" s="410"/>
      <c r="CN11" s="410"/>
      <c r="CO11" s="410"/>
      <c r="CP11" s="410"/>
      <c r="CQ11" s="410"/>
      <c r="CR11" s="410"/>
      <c r="CS11" s="410"/>
      <c r="CT11" s="410"/>
      <c r="CU11" s="410"/>
      <c r="CV11" s="410"/>
      <c r="CW11" s="410"/>
      <c r="CX11" s="410"/>
      <c r="CY11" s="410"/>
      <c r="CZ11" s="410"/>
      <c r="DA11" s="410"/>
      <c r="DB11" s="410"/>
      <c r="DC11" s="410"/>
      <c r="DD11" s="410"/>
      <c r="DE11" s="410"/>
      <c r="DF11" s="410"/>
      <c r="DG11" s="410"/>
      <c r="DH11" s="410"/>
      <c r="DI11" s="410"/>
      <c r="DJ11" s="410"/>
      <c r="DK11" s="410"/>
      <c r="DL11" s="410"/>
      <c r="DM11" s="410"/>
      <c r="DN11" s="410"/>
      <c r="DO11" s="410"/>
      <c r="DP11" s="410"/>
      <c r="DQ11" s="410"/>
      <c r="DR11" s="410"/>
      <c r="DS11" s="410"/>
      <c r="DT11" s="410"/>
      <c r="DU11" s="410"/>
      <c r="DV11" s="410"/>
      <c r="DW11" s="410"/>
      <c r="DX11" s="410"/>
      <c r="DY11" s="410"/>
      <c r="DZ11" s="410"/>
      <c r="EA11" s="410"/>
      <c r="EB11" s="410"/>
      <c r="EC11" s="410"/>
      <c r="ED11" s="410"/>
      <c r="EE11" s="410"/>
      <c r="EF11" s="431"/>
      <c r="EG11" s="460" t="s">
        <v>53</v>
      </c>
      <c r="EH11" s="376" t="s">
        <v>54</v>
      </c>
      <c r="EI11" s="15"/>
    </row>
    <row r="12" spans="1:139" ht="19.5" customHeight="1" x14ac:dyDescent="0.25">
      <c r="A12" s="275"/>
      <c r="B12" s="275"/>
      <c r="C12" s="275"/>
      <c r="D12" s="275"/>
      <c r="E12" s="340"/>
      <c r="F12" s="340"/>
      <c r="G12" s="340"/>
      <c r="H12" s="340"/>
      <c r="I12" s="275"/>
      <c r="J12" s="275"/>
      <c r="K12" s="275"/>
      <c r="L12" s="275"/>
      <c r="M12" s="275"/>
      <c r="N12" s="275"/>
      <c r="O12" s="275"/>
      <c r="P12" s="275"/>
      <c r="Q12" s="275"/>
      <c r="R12" s="275"/>
      <c r="S12" s="275"/>
      <c r="T12" s="275"/>
      <c r="U12" s="275"/>
      <c r="V12" s="275"/>
      <c r="W12" s="275"/>
      <c r="X12" s="275"/>
      <c r="Y12" s="275"/>
      <c r="Z12" s="275"/>
      <c r="AA12" s="275"/>
      <c r="AB12" s="275"/>
      <c r="AC12" s="376" t="s">
        <v>55</v>
      </c>
      <c r="AD12" s="420" t="s">
        <v>56</v>
      </c>
      <c r="AE12" s="418" t="s">
        <v>57</v>
      </c>
      <c r="AF12" s="418" t="s">
        <v>58</v>
      </c>
      <c r="AG12" s="275"/>
      <c r="AH12" s="275"/>
      <c r="AI12" s="407"/>
      <c r="AJ12" s="425"/>
      <c r="AK12" s="425"/>
      <c r="AL12" s="425"/>
      <c r="AM12" s="408"/>
      <c r="AN12" s="275"/>
      <c r="AO12" s="275"/>
      <c r="AP12" s="275"/>
      <c r="AQ12" s="275"/>
      <c r="AR12" s="432" t="s">
        <v>59</v>
      </c>
      <c r="AS12" s="432" t="s">
        <v>60</v>
      </c>
      <c r="AT12" s="432" t="s">
        <v>61</v>
      </c>
      <c r="AU12" s="432" t="s">
        <v>62</v>
      </c>
      <c r="AV12" s="434" t="s">
        <v>63</v>
      </c>
      <c r="AW12" s="434" t="s">
        <v>64</v>
      </c>
      <c r="AX12" s="434" t="s">
        <v>65</v>
      </c>
      <c r="AY12" s="434" t="s">
        <v>66</v>
      </c>
      <c r="AZ12" s="434" t="s">
        <v>67</v>
      </c>
      <c r="BA12" s="385" t="s">
        <v>68</v>
      </c>
      <c r="BB12" s="385" t="s">
        <v>69</v>
      </c>
      <c r="BC12" s="385" t="s">
        <v>70</v>
      </c>
      <c r="BD12" s="385" t="s">
        <v>71</v>
      </c>
      <c r="BE12" s="385" t="s">
        <v>72</v>
      </c>
      <c r="BF12" s="385" t="s">
        <v>73</v>
      </c>
      <c r="BG12" s="385" t="s">
        <v>74</v>
      </c>
      <c r="BH12" s="385" t="s">
        <v>75</v>
      </c>
      <c r="BI12" s="385" t="s">
        <v>76</v>
      </c>
      <c r="BJ12" s="385" t="s">
        <v>77</v>
      </c>
      <c r="BK12" s="385" t="s">
        <v>78</v>
      </c>
      <c r="BL12" s="459" t="s">
        <v>79</v>
      </c>
      <c r="BM12" s="276"/>
      <c r="BN12" s="429" t="s">
        <v>80</v>
      </c>
      <c r="BO12" s="410"/>
      <c r="BP12" s="410"/>
      <c r="BQ12" s="410"/>
      <c r="BR12" s="410"/>
      <c r="BS12" s="410"/>
      <c r="BT12" s="410"/>
      <c r="BU12" s="410"/>
      <c r="BV12" s="410"/>
      <c r="BW12" s="410"/>
      <c r="BX12" s="410"/>
      <c r="BY12" s="410"/>
      <c r="BZ12" s="410"/>
      <c r="CA12" s="411"/>
      <c r="CB12" s="443" t="s">
        <v>81</v>
      </c>
      <c r="CC12" s="410"/>
      <c r="CD12" s="410"/>
      <c r="CE12" s="410"/>
      <c r="CF12" s="410"/>
      <c r="CG12" s="410"/>
      <c r="CH12" s="410"/>
      <c r="CI12" s="410"/>
      <c r="CJ12" s="410"/>
      <c r="CK12" s="410"/>
      <c r="CL12" s="410"/>
      <c r="CM12" s="410"/>
      <c r="CN12" s="410"/>
      <c r="CO12" s="411"/>
      <c r="CP12" s="444" t="s">
        <v>82</v>
      </c>
      <c r="CQ12" s="410"/>
      <c r="CR12" s="410"/>
      <c r="CS12" s="410"/>
      <c r="CT12" s="410"/>
      <c r="CU12" s="410"/>
      <c r="CV12" s="410"/>
      <c r="CW12" s="410"/>
      <c r="CX12" s="410"/>
      <c r="CY12" s="410"/>
      <c r="CZ12" s="410"/>
      <c r="DA12" s="410"/>
      <c r="DB12" s="410"/>
      <c r="DC12" s="411"/>
      <c r="DD12" s="445" t="s">
        <v>83</v>
      </c>
      <c r="DE12" s="410"/>
      <c r="DF12" s="410"/>
      <c r="DG12" s="410"/>
      <c r="DH12" s="410"/>
      <c r="DI12" s="410"/>
      <c r="DJ12" s="410"/>
      <c r="DK12" s="410"/>
      <c r="DL12" s="410"/>
      <c r="DM12" s="410"/>
      <c r="DN12" s="410"/>
      <c r="DO12" s="410"/>
      <c r="DP12" s="410"/>
      <c r="DQ12" s="431"/>
      <c r="DR12" s="461" t="s">
        <v>84</v>
      </c>
      <c r="DS12" s="410"/>
      <c r="DT12" s="410"/>
      <c r="DU12" s="410"/>
      <c r="DV12" s="410"/>
      <c r="DW12" s="410"/>
      <c r="DX12" s="410"/>
      <c r="DY12" s="410"/>
      <c r="DZ12" s="410"/>
      <c r="EA12" s="410"/>
      <c r="EB12" s="410"/>
      <c r="EC12" s="410"/>
      <c r="ED12" s="410"/>
      <c r="EE12" s="411"/>
      <c r="EF12" s="462" t="s">
        <v>85</v>
      </c>
      <c r="EG12" s="276"/>
      <c r="EH12" s="275"/>
      <c r="EI12" s="16"/>
    </row>
    <row r="13" spans="1:139" ht="59.25" customHeight="1" x14ac:dyDescent="0.25">
      <c r="A13" s="276"/>
      <c r="B13" s="276"/>
      <c r="C13" s="276"/>
      <c r="D13" s="276"/>
      <c r="E13" s="341"/>
      <c r="F13" s="341"/>
      <c r="G13" s="341"/>
      <c r="H13" s="341"/>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17" t="s">
        <v>86</v>
      </c>
      <c r="AJ13" s="17" t="s">
        <v>87</v>
      </c>
      <c r="AK13" s="17" t="s">
        <v>88</v>
      </c>
      <c r="AL13" s="17" t="s">
        <v>89</v>
      </c>
      <c r="AM13" s="17" t="s">
        <v>90</v>
      </c>
      <c r="AN13" s="276"/>
      <c r="AO13" s="276"/>
      <c r="AP13" s="276"/>
      <c r="AQ13" s="276"/>
      <c r="AR13" s="276"/>
      <c r="AS13" s="276"/>
      <c r="AT13" s="276"/>
      <c r="AU13" s="276"/>
      <c r="AV13" s="276"/>
      <c r="AW13" s="276"/>
      <c r="AX13" s="276"/>
      <c r="AY13" s="276"/>
      <c r="AZ13" s="276"/>
      <c r="BA13" s="276"/>
      <c r="BB13" s="276"/>
      <c r="BC13" s="276"/>
      <c r="BD13" s="276"/>
      <c r="BE13" s="276"/>
      <c r="BF13" s="276"/>
      <c r="BG13" s="276"/>
      <c r="BH13" s="276"/>
      <c r="BI13" s="276"/>
      <c r="BJ13" s="276"/>
      <c r="BK13" s="276"/>
      <c r="BL13" s="341"/>
      <c r="BM13" s="18" t="s">
        <v>91</v>
      </c>
      <c r="BN13" s="19" t="s">
        <v>92</v>
      </c>
      <c r="BO13" s="19" t="s">
        <v>93</v>
      </c>
      <c r="BP13" s="19" t="s">
        <v>94</v>
      </c>
      <c r="BQ13" s="19" t="s">
        <v>95</v>
      </c>
      <c r="BR13" s="19" t="s">
        <v>96</v>
      </c>
      <c r="BS13" s="19" t="s">
        <v>97</v>
      </c>
      <c r="BT13" s="19" t="s">
        <v>98</v>
      </c>
      <c r="BU13" s="19" t="s">
        <v>99</v>
      </c>
      <c r="BV13" s="19" t="s">
        <v>100</v>
      </c>
      <c r="BW13" s="19" t="s">
        <v>101</v>
      </c>
      <c r="BX13" s="19" t="s">
        <v>102</v>
      </c>
      <c r="BY13" s="19" t="s">
        <v>103</v>
      </c>
      <c r="BZ13" s="19" t="s">
        <v>104</v>
      </c>
      <c r="CA13" s="19" t="s">
        <v>105</v>
      </c>
      <c r="CB13" s="20" t="s">
        <v>92</v>
      </c>
      <c r="CC13" s="20" t="s">
        <v>93</v>
      </c>
      <c r="CD13" s="20" t="s">
        <v>94</v>
      </c>
      <c r="CE13" s="20" t="s">
        <v>95</v>
      </c>
      <c r="CF13" s="20" t="s">
        <v>96</v>
      </c>
      <c r="CG13" s="20" t="s">
        <v>97</v>
      </c>
      <c r="CH13" s="20" t="s">
        <v>98</v>
      </c>
      <c r="CI13" s="20" t="s">
        <v>99</v>
      </c>
      <c r="CJ13" s="20" t="s">
        <v>100</v>
      </c>
      <c r="CK13" s="20" t="s">
        <v>101</v>
      </c>
      <c r="CL13" s="20" t="s">
        <v>102</v>
      </c>
      <c r="CM13" s="20" t="s">
        <v>103</v>
      </c>
      <c r="CN13" s="20" t="s">
        <v>104</v>
      </c>
      <c r="CO13" s="20" t="s">
        <v>106</v>
      </c>
      <c r="CP13" s="21" t="s">
        <v>92</v>
      </c>
      <c r="CQ13" s="21" t="s">
        <v>93</v>
      </c>
      <c r="CR13" s="21" t="s">
        <v>94</v>
      </c>
      <c r="CS13" s="21" t="s">
        <v>95</v>
      </c>
      <c r="CT13" s="21" t="s">
        <v>96</v>
      </c>
      <c r="CU13" s="21" t="s">
        <v>97</v>
      </c>
      <c r="CV13" s="21" t="s">
        <v>98</v>
      </c>
      <c r="CW13" s="21" t="s">
        <v>99</v>
      </c>
      <c r="CX13" s="21" t="s">
        <v>100</v>
      </c>
      <c r="CY13" s="21" t="s">
        <v>101</v>
      </c>
      <c r="CZ13" s="21" t="s">
        <v>102</v>
      </c>
      <c r="DA13" s="21" t="s">
        <v>103</v>
      </c>
      <c r="DB13" s="21" t="s">
        <v>104</v>
      </c>
      <c r="DC13" s="21" t="s">
        <v>107</v>
      </c>
      <c r="DD13" s="22" t="s">
        <v>92</v>
      </c>
      <c r="DE13" s="22" t="s">
        <v>93</v>
      </c>
      <c r="DF13" s="22" t="s">
        <v>94</v>
      </c>
      <c r="DG13" s="22" t="s">
        <v>95</v>
      </c>
      <c r="DH13" s="22" t="s">
        <v>96</v>
      </c>
      <c r="DI13" s="22" t="s">
        <v>97</v>
      </c>
      <c r="DJ13" s="22" t="s">
        <v>98</v>
      </c>
      <c r="DK13" s="22" t="s">
        <v>99</v>
      </c>
      <c r="DL13" s="22" t="s">
        <v>100</v>
      </c>
      <c r="DM13" s="22" t="s">
        <v>101</v>
      </c>
      <c r="DN13" s="22" t="s">
        <v>102</v>
      </c>
      <c r="DO13" s="22" t="s">
        <v>103</v>
      </c>
      <c r="DP13" s="22" t="s">
        <v>104</v>
      </c>
      <c r="DQ13" s="22" t="s">
        <v>108</v>
      </c>
      <c r="DR13" s="23" t="s">
        <v>92</v>
      </c>
      <c r="DS13" s="23" t="s">
        <v>93</v>
      </c>
      <c r="DT13" s="23" t="s">
        <v>94</v>
      </c>
      <c r="DU13" s="23" t="s">
        <v>95</v>
      </c>
      <c r="DV13" s="23" t="s">
        <v>96</v>
      </c>
      <c r="DW13" s="23" t="s">
        <v>97</v>
      </c>
      <c r="DX13" s="23" t="s">
        <v>98</v>
      </c>
      <c r="DY13" s="23" t="s">
        <v>99</v>
      </c>
      <c r="DZ13" s="23" t="s">
        <v>100</v>
      </c>
      <c r="EA13" s="23" t="s">
        <v>101</v>
      </c>
      <c r="EB13" s="23" t="s">
        <v>102</v>
      </c>
      <c r="EC13" s="23" t="s">
        <v>103</v>
      </c>
      <c r="ED13" s="23" t="s">
        <v>104</v>
      </c>
      <c r="EE13" s="23" t="s">
        <v>109</v>
      </c>
      <c r="EF13" s="276"/>
      <c r="EG13" s="24" t="s">
        <v>110</v>
      </c>
      <c r="EH13" s="276"/>
      <c r="EI13" s="15"/>
    </row>
    <row r="14" spans="1:139" ht="20.25" customHeight="1" x14ac:dyDescent="0.25">
      <c r="A14" s="25"/>
      <c r="B14" s="25"/>
      <c r="C14" s="25"/>
      <c r="D14" s="25"/>
      <c r="E14" s="25"/>
      <c r="F14" s="25"/>
      <c r="G14" s="25"/>
      <c r="H14" s="25"/>
      <c r="I14" s="25"/>
      <c r="J14" s="25"/>
      <c r="K14" s="26"/>
      <c r="L14" s="26"/>
      <c r="M14" s="26"/>
      <c r="N14" s="27"/>
      <c r="O14" s="27"/>
      <c r="P14" s="27"/>
      <c r="Q14" s="27"/>
      <c r="R14" s="27"/>
      <c r="S14" s="28"/>
      <c r="T14" s="28"/>
      <c r="U14" s="25"/>
      <c r="V14" s="27"/>
      <c r="W14" s="27"/>
      <c r="X14" s="29"/>
      <c r="Y14" s="29"/>
      <c r="Z14" s="29"/>
      <c r="AA14" s="29"/>
      <c r="AB14" s="29"/>
      <c r="AC14" s="29"/>
      <c r="AD14" s="30"/>
      <c r="AE14" s="31"/>
      <c r="AF14" s="31"/>
      <c r="AG14" s="32"/>
      <c r="AH14" s="31"/>
      <c r="AI14" s="31"/>
      <c r="AJ14" s="31"/>
      <c r="AK14" s="31"/>
      <c r="AL14" s="31"/>
      <c r="AM14" s="31"/>
      <c r="AN14" s="33"/>
      <c r="AO14" s="34"/>
      <c r="AP14" s="34"/>
      <c r="AQ14" s="35"/>
      <c r="AR14" s="36"/>
      <c r="AS14" s="36"/>
      <c r="AT14" s="36"/>
      <c r="AU14" s="36"/>
      <c r="AV14" s="36"/>
      <c r="AW14" s="36"/>
      <c r="AX14" s="36"/>
      <c r="AY14" s="36"/>
      <c r="AZ14" s="36"/>
      <c r="BA14" s="36"/>
      <c r="BB14" s="36"/>
      <c r="BC14" s="36"/>
      <c r="BD14" s="36"/>
      <c r="BE14" s="36"/>
      <c r="BF14" s="36"/>
      <c r="BG14" s="36"/>
      <c r="BH14" s="36"/>
      <c r="BI14" s="36"/>
      <c r="BJ14" s="36"/>
      <c r="BK14" s="36"/>
      <c r="BL14" s="36"/>
      <c r="BM14" s="36"/>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37"/>
      <c r="EG14" s="29"/>
      <c r="EH14" s="35"/>
      <c r="EI14" s="38"/>
    </row>
    <row r="15" spans="1:139" ht="60.75" customHeight="1" x14ac:dyDescent="0.25">
      <c r="A15" s="446" t="s">
        <v>111</v>
      </c>
      <c r="B15" s="450" t="s">
        <v>112</v>
      </c>
      <c r="C15" s="454">
        <v>0.14549999999999999</v>
      </c>
      <c r="D15" s="454">
        <f>(C15*14%)+C15</f>
        <v>0.16586999999999999</v>
      </c>
      <c r="E15" s="455">
        <v>5.1000000000000004E-3</v>
      </c>
      <c r="F15" s="455">
        <v>5.1000000000000004E-3</v>
      </c>
      <c r="G15" s="455">
        <v>5.1000000000000004E-3</v>
      </c>
      <c r="H15" s="455">
        <v>5.1000000000000004E-3</v>
      </c>
      <c r="I15" s="454" t="s">
        <v>113</v>
      </c>
      <c r="J15" s="454">
        <v>43</v>
      </c>
      <c r="K15" s="465" t="s">
        <v>114</v>
      </c>
      <c r="L15" s="454" t="s">
        <v>115</v>
      </c>
      <c r="M15" s="454">
        <v>4301</v>
      </c>
      <c r="N15" s="465" t="s">
        <v>116</v>
      </c>
      <c r="O15" s="454" t="s">
        <v>117</v>
      </c>
      <c r="P15" s="543" t="s">
        <v>118</v>
      </c>
      <c r="Q15" s="542" t="s">
        <v>119</v>
      </c>
      <c r="R15" s="415">
        <v>4301004</v>
      </c>
      <c r="S15" s="415" t="s">
        <v>120</v>
      </c>
      <c r="T15" s="415">
        <v>430100400</v>
      </c>
      <c r="U15" s="415">
        <v>14</v>
      </c>
      <c r="V15" s="415" t="s">
        <v>121</v>
      </c>
      <c r="W15" s="516">
        <v>14</v>
      </c>
      <c r="X15" s="415">
        <v>14</v>
      </c>
      <c r="Y15" s="415">
        <v>14</v>
      </c>
      <c r="Z15" s="415">
        <v>14</v>
      </c>
      <c r="AA15" s="415">
        <v>14</v>
      </c>
      <c r="AB15" s="415" t="s">
        <v>122</v>
      </c>
      <c r="AC15" s="415">
        <v>14</v>
      </c>
      <c r="AD15" s="529">
        <v>14</v>
      </c>
      <c r="AE15" s="547">
        <f>SUM(AH15*AL15)+(AH44*AK44)+(AH64*AK64)</f>
        <v>0.34826600000000008</v>
      </c>
      <c r="AF15" s="514">
        <f>SUM(AH15*AM15)+(AH44*AM44)+(AH64*AM64)</f>
        <v>0.94486294000000015</v>
      </c>
      <c r="AG15" s="41" t="s">
        <v>123</v>
      </c>
      <c r="AH15" s="42">
        <v>0.33</v>
      </c>
      <c r="AI15" s="42">
        <f>SUM(AH16*AI16)+(AH22*AI22)+(AH24*AI24)+(AH26*AI26)+(AH28*AI28)+(AH30*AI30)+(AH31*AI31)+(AH33*AI33)+(AH35*AI35)+(AH37*AI37)+(AH38*AI38)+(AH39*AI39)+(AH40*AI40)+(AH41*AI41)+(AH43*AI43)</f>
        <v>0.183366</v>
      </c>
      <c r="AJ15" s="42">
        <f>SUM(AH16*AJ16)+(AH22*AJ22)+(AH24*AJ24)+(AH26*AJ26)+(AH28*AJ28)+(AH30*AJ30)+(AH31*AJ31)+(AH33*AJ33)+(AH35*AJ35)+(AH37*AJ37)+(AH38*AJ38)+(AH39*AJ39)+(AH40*AJ40)+(AH41*AJ41)+(AH43*AJ43)</f>
        <v>0.26112200000000002</v>
      </c>
      <c r="AK15" s="42">
        <f>SUM(AH16*AK16)+(AH22*AK22)+(AH24*AK24)+(AH26*AK26)+(AH28*AK28)+(AH30*AK30)+(AH31*AK31)+(AH33*AK33)+(AH35*AK35)+(AH37*AK37)+(AH38*AK38)+(AH39*AK39)+(AH40*AK40)+(AH41*AK41)+(AH43*AK43)</f>
        <v>0.26523000000000002</v>
      </c>
      <c r="AL15" s="42">
        <f>SUM(AH16*AL16)+(AH22*AL22)+(AH24*AL24)+(AH26*AL26)+(AH28*AL28)+(AH30*AL30)+(AH31*AL31)+(AH33*AL33)+(AH35*AL35)+(AH37*AL37)+(AH38*AL38)+(AH39*AL39)+(AH40*AL40)+(AH41*AL41)+(AH43*AL43)</f>
        <v>0.22320000000000001</v>
      </c>
      <c r="AM15" s="42">
        <f>SUM(AI15:AL15)</f>
        <v>0.93291800000000014</v>
      </c>
      <c r="AN15" s="43">
        <v>45291</v>
      </c>
      <c r="AO15" s="44"/>
      <c r="AP15" s="45"/>
      <c r="AQ15" s="46" t="s">
        <v>124</v>
      </c>
      <c r="AR15" s="300" t="s">
        <v>125</v>
      </c>
      <c r="AS15" s="300" t="s">
        <v>126</v>
      </c>
      <c r="AT15" s="439">
        <v>2021768920022</v>
      </c>
      <c r="AU15" s="440">
        <v>20139724177</v>
      </c>
      <c r="AV15" s="307" t="s">
        <v>127</v>
      </c>
      <c r="AW15" s="300" t="s">
        <v>128</v>
      </c>
      <c r="AX15" s="307" t="s">
        <v>129</v>
      </c>
      <c r="AY15" s="300"/>
      <c r="AZ15" s="300"/>
      <c r="BA15" s="274">
        <v>0</v>
      </c>
      <c r="BB15" s="274">
        <v>130000000</v>
      </c>
      <c r="BC15" s="274">
        <v>130000000</v>
      </c>
      <c r="BD15" s="274">
        <v>130000000</v>
      </c>
      <c r="BE15" s="274">
        <v>130000000</v>
      </c>
      <c r="BF15" s="274">
        <v>130000000</v>
      </c>
      <c r="BG15" s="274">
        <v>130000000</v>
      </c>
      <c r="BH15" s="274">
        <v>130000000</v>
      </c>
      <c r="BI15" s="274">
        <v>130000000</v>
      </c>
      <c r="BJ15" s="274">
        <v>130000000</v>
      </c>
      <c r="BK15" s="274">
        <v>130000000</v>
      </c>
      <c r="BL15" s="274">
        <v>104210000</v>
      </c>
      <c r="BM15" s="389">
        <f>SUM(BA15:BL40)</f>
        <v>1404210000</v>
      </c>
      <c r="BN15" s="378">
        <v>1404210000</v>
      </c>
      <c r="BO15" s="46"/>
      <c r="BP15" s="46"/>
      <c r="BQ15" s="46"/>
      <c r="BR15" s="46"/>
      <c r="BS15" s="46"/>
      <c r="BT15" s="46"/>
      <c r="BU15" s="46"/>
      <c r="BV15" s="46"/>
      <c r="BW15" s="46"/>
      <c r="BX15" s="46"/>
      <c r="BY15" s="46"/>
      <c r="BZ15" s="46"/>
      <c r="CA15" s="377">
        <f>SUM(BN15:BY65)</f>
        <v>2267651900</v>
      </c>
      <c r="CB15" s="381">
        <v>1404210000</v>
      </c>
      <c r="CC15" s="46"/>
      <c r="CD15" s="46"/>
      <c r="CE15" s="46"/>
      <c r="CF15" s="46"/>
      <c r="CG15" s="46"/>
      <c r="CH15" s="46"/>
      <c r="CI15" s="46"/>
      <c r="CJ15" s="46"/>
      <c r="CK15" s="46"/>
      <c r="CL15" s="46"/>
      <c r="CM15" s="46"/>
      <c r="CN15" s="46"/>
      <c r="CO15" s="399">
        <f>SUM(CB15:CN65)</f>
        <v>4252513960</v>
      </c>
      <c r="CP15" s="381">
        <v>1404210000</v>
      </c>
      <c r="CQ15" s="46"/>
      <c r="CR15" s="46"/>
      <c r="CS15" s="46"/>
      <c r="CT15" s="46"/>
      <c r="CU15" s="46"/>
      <c r="CV15" s="46"/>
      <c r="CW15" s="46"/>
      <c r="CX15" s="46"/>
      <c r="CY15" s="46"/>
      <c r="CZ15" s="46"/>
      <c r="DA15" s="46"/>
      <c r="DB15" s="46"/>
      <c r="DC15" s="386">
        <f>SUM(CP15:DA65)</f>
        <v>4252513960</v>
      </c>
      <c r="DD15" s="381">
        <v>1404210000</v>
      </c>
      <c r="DE15" s="46"/>
      <c r="DF15" s="46"/>
      <c r="DG15" s="46"/>
      <c r="DH15" s="46"/>
      <c r="DI15" s="46"/>
      <c r="DJ15" s="46"/>
      <c r="DK15" s="46"/>
      <c r="DL15" s="46"/>
      <c r="DM15" s="46"/>
      <c r="DN15" s="46"/>
      <c r="DO15" s="46"/>
      <c r="DP15" s="46"/>
      <c r="DQ15" s="397">
        <f>SUM(DD15:DO65)</f>
        <v>4252513960</v>
      </c>
      <c r="DR15" s="381">
        <v>1404210000</v>
      </c>
      <c r="DS15" s="46"/>
      <c r="DT15" s="46"/>
      <c r="DU15" s="46"/>
      <c r="DV15" s="46"/>
      <c r="DW15" s="46"/>
      <c r="DX15" s="46"/>
      <c r="DY15" s="46"/>
      <c r="DZ15" s="46"/>
      <c r="EA15" s="46"/>
      <c r="EB15" s="46"/>
      <c r="EC15" s="46"/>
      <c r="ED15" s="46"/>
      <c r="EE15" s="308">
        <f>SUM(DR15:EC65)</f>
        <v>4252513960</v>
      </c>
      <c r="EF15" s="49"/>
      <c r="EG15" s="302" t="s">
        <v>130</v>
      </c>
      <c r="EH15" s="302"/>
      <c r="EI15" s="38"/>
    </row>
    <row r="16" spans="1:139" ht="409.5" customHeight="1" x14ac:dyDescent="0.25">
      <c r="A16" s="447"/>
      <c r="B16" s="451"/>
      <c r="C16" s="275"/>
      <c r="D16" s="275"/>
      <c r="E16" s="275"/>
      <c r="F16" s="275"/>
      <c r="G16" s="275"/>
      <c r="H16" s="275"/>
      <c r="I16" s="275"/>
      <c r="J16" s="275"/>
      <c r="K16" s="447"/>
      <c r="L16" s="275"/>
      <c r="M16" s="275"/>
      <c r="N16" s="447"/>
      <c r="O16" s="275"/>
      <c r="P16" s="544"/>
      <c r="Q16" s="275"/>
      <c r="R16" s="275"/>
      <c r="S16" s="275"/>
      <c r="T16" s="275"/>
      <c r="U16" s="275"/>
      <c r="V16" s="275"/>
      <c r="W16" s="451"/>
      <c r="X16" s="275"/>
      <c r="Y16" s="275"/>
      <c r="Z16" s="275"/>
      <c r="AA16" s="275"/>
      <c r="AB16" s="275"/>
      <c r="AC16" s="275"/>
      <c r="AD16" s="275"/>
      <c r="AE16" s="275"/>
      <c r="AF16" s="275"/>
      <c r="AG16" s="515" t="s">
        <v>131</v>
      </c>
      <c r="AH16" s="413">
        <v>6.7000000000000004E-2</v>
      </c>
      <c r="AI16" s="315">
        <v>0.25</v>
      </c>
      <c r="AJ16" s="315">
        <v>0.25</v>
      </c>
      <c r="AK16" s="391">
        <v>0.25</v>
      </c>
      <c r="AL16" s="315">
        <v>0.25</v>
      </c>
      <c r="AM16" s="464">
        <f>SUM(AI16:AL21)</f>
        <v>1</v>
      </c>
      <c r="AN16" s="427">
        <v>45291</v>
      </c>
      <c r="AO16" s="525" t="s">
        <v>466</v>
      </c>
      <c r="AP16" s="367" t="s">
        <v>502</v>
      </c>
      <c r="AQ16" s="300" t="s">
        <v>132</v>
      </c>
      <c r="AR16" s="275"/>
      <c r="AS16" s="275"/>
      <c r="AT16" s="275"/>
      <c r="AU16" s="275"/>
      <c r="AV16" s="275"/>
      <c r="AW16" s="275"/>
      <c r="AX16" s="275"/>
      <c r="AY16" s="275"/>
      <c r="AZ16" s="275"/>
      <c r="BA16" s="275"/>
      <c r="BB16" s="275"/>
      <c r="BC16" s="275"/>
      <c r="BD16" s="275"/>
      <c r="BE16" s="275"/>
      <c r="BF16" s="275"/>
      <c r="BG16" s="275"/>
      <c r="BH16" s="275"/>
      <c r="BI16" s="275"/>
      <c r="BJ16" s="275"/>
      <c r="BK16" s="275"/>
      <c r="BL16" s="275"/>
      <c r="BM16" s="275"/>
      <c r="BN16" s="379"/>
      <c r="BO16" s="46"/>
      <c r="BP16" s="46"/>
      <c r="BQ16" s="46"/>
      <c r="BR16" s="46"/>
      <c r="BS16" s="46"/>
      <c r="BT16" s="46"/>
      <c r="BU16" s="46"/>
      <c r="BV16" s="46"/>
      <c r="BW16" s="46"/>
      <c r="BX16" s="46"/>
      <c r="BY16" s="46"/>
      <c r="BZ16" s="46"/>
      <c r="CA16" s="275"/>
      <c r="CB16" s="379"/>
      <c r="CC16" s="46"/>
      <c r="CD16" s="46"/>
      <c r="CE16" s="46"/>
      <c r="CF16" s="46"/>
      <c r="CG16" s="46"/>
      <c r="CH16" s="46"/>
      <c r="CI16" s="46"/>
      <c r="CJ16" s="46"/>
      <c r="CK16" s="46"/>
      <c r="CL16" s="46"/>
      <c r="CM16" s="46"/>
      <c r="CN16" s="46"/>
      <c r="CO16" s="275"/>
      <c r="CP16" s="379"/>
      <c r="CQ16" s="46"/>
      <c r="CR16" s="46"/>
      <c r="CS16" s="46"/>
      <c r="CT16" s="46"/>
      <c r="CU16" s="46"/>
      <c r="CV16" s="46"/>
      <c r="CW16" s="46"/>
      <c r="CX16" s="46"/>
      <c r="CY16" s="46"/>
      <c r="CZ16" s="46"/>
      <c r="DA16" s="46"/>
      <c r="DB16" s="46"/>
      <c r="DC16" s="275"/>
      <c r="DD16" s="379"/>
      <c r="DE16" s="46"/>
      <c r="DF16" s="46"/>
      <c r="DG16" s="46"/>
      <c r="DH16" s="46"/>
      <c r="DI16" s="46"/>
      <c r="DJ16" s="46"/>
      <c r="DK16" s="46"/>
      <c r="DL16" s="46"/>
      <c r="DM16" s="46"/>
      <c r="DN16" s="46"/>
      <c r="DO16" s="46"/>
      <c r="DP16" s="46"/>
      <c r="DQ16" s="275"/>
      <c r="DR16" s="379"/>
      <c r="DS16" s="46"/>
      <c r="DT16" s="46"/>
      <c r="DU16" s="46"/>
      <c r="DV16" s="46"/>
      <c r="DW16" s="46"/>
      <c r="DX16" s="46"/>
      <c r="DY16" s="46"/>
      <c r="DZ16" s="46"/>
      <c r="EA16" s="46"/>
      <c r="EB16" s="46"/>
      <c r="EC16" s="46"/>
      <c r="ED16" s="46"/>
      <c r="EE16" s="275"/>
      <c r="EF16" s="49"/>
      <c r="EG16" s="275"/>
      <c r="EH16" s="275"/>
      <c r="EI16" s="38"/>
    </row>
    <row r="17" spans="1:139" ht="409.6" customHeight="1" x14ac:dyDescent="0.25">
      <c r="A17" s="447"/>
      <c r="B17" s="451"/>
      <c r="C17" s="275"/>
      <c r="D17" s="275"/>
      <c r="E17" s="275"/>
      <c r="F17" s="275"/>
      <c r="G17" s="275"/>
      <c r="H17" s="275"/>
      <c r="I17" s="275"/>
      <c r="J17" s="275"/>
      <c r="K17" s="447"/>
      <c r="L17" s="275"/>
      <c r="M17" s="275"/>
      <c r="N17" s="447"/>
      <c r="O17" s="275"/>
      <c r="P17" s="544"/>
      <c r="Q17" s="275"/>
      <c r="R17" s="275"/>
      <c r="S17" s="275"/>
      <c r="T17" s="275"/>
      <c r="U17" s="275"/>
      <c r="V17" s="275"/>
      <c r="W17" s="451"/>
      <c r="X17" s="275"/>
      <c r="Y17" s="275"/>
      <c r="Z17" s="275"/>
      <c r="AA17" s="275"/>
      <c r="AB17" s="275"/>
      <c r="AC17" s="275"/>
      <c r="AD17" s="275"/>
      <c r="AE17" s="275"/>
      <c r="AF17" s="275"/>
      <c r="AG17" s="473"/>
      <c r="AH17" s="275"/>
      <c r="AI17" s="275"/>
      <c r="AJ17" s="275"/>
      <c r="AK17" s="275"/>
      <c r="AL17" s="275"/>
      <c r="AM17" s="275"/>
      <c r="AN17" s="275"/>
      <c r="AO17" s="526"/>
      <c r="AP17" s="361"/>
      <c r="AQ17" s="275"/>
      <c r="AR17" s="275"/>
      <c r="AS17" s="275"/>
      <c r="AT17" s="275"/>
      <c r="AU17" s="275"/>
      <c r="AV17" s="275"/>
      <c r="AW17" s="275"/>
      <c r="AX17" s="275"/>
      <c r="AY17" s="275"/>
      <c r="AZ17" s="275"/>
      <c r="BA17" s="275"/>
      <c r="BB17" s="275"/>
      <c r="BC17" s="275"/>
      <c r="BD17" s="275"/>
      <c r="BE17" s="275"/>
      <c r="BF17" s="275"/>
      <c r="BG17" s="275"/>
      <c r="BH17" s="275"/>
      <c r="BI17" s="275"/>
      <c r="BJ17" s="275"/>
      <c r="BK17" s="275"/>
      <c r="BL17" s="275"/>
      <c r="BM17" s="275"/>
      <c r="BN17" s="379"/>
      <c r="BO17" s="46"/>
      <c r="BP17" s="46"/>
      <c r="BQ17" s="46"/>
      <c r="BR17" s="46"/>
      <c r="BS17" s="46"/>
      <c r="BT17" s="46"/>
      <c r="BU17" s="46"/>
      <c r="BV17" s="46"/>
      <c r="BW17" s="46"/>
      <c r="BX17" s="46"/>
      <c r="BY17" s="46"/>
      <c r="BZ17" s="46"/>
      <c r="CA17" s="275"/>
      <c r="CB17" s="379"/>
      <c r="CC17" s="46"/>
      <c r="CD17" s="46"/>
      <c r="CE17" s="46"/>
      <c r="CF17" s="46"/>
      <c r="CG17" s="46"/>
      <c r="CH17" s="46"/>
      <c r="CI17" s="46"/>
      <c r="CJ17" s="46"/>
      <c r="CK17" s="46"/>
      <c r="CL17" s="46"/>
      <c r="CM17" s="46"/>
      <c r="CN17" s="46"/>
      <c r="CO17" s="275"/>
      <c r="CP17" s="379"/>
      <c r="CQ17" s="46"/>
      <c r="CR17" s="46"/>
      <c r="CS17" s="46"/>
      <c r="CT17" s="46"/>
      <c r="CU17" s="46"/>
      <c r="CV17" s="46"/>
      <c r="CW17" s="46"/>
      <c r="CX17" s="46"/>
      <c r="CY17" s="46"/>
      <c r="CZ17" s="46"/>
      <c r="DA17" s="46"/>
      <c r="DB17" s="46"/>
      <c r="DC17" s="275"/>
      <c r="DD17" s="379"/>
      <c r="DE17" s="46"/>
      <c r="DF17" s="46"/>
      <c r="DG17" s="46"/>
      <c r="DH17" s="46"/>
      <c r="DI17" s="46"/>
      <c r="DJ17" s="46"/>
      <c r="DK17" s="46"/>
      <c r="DL17" s="46"/>
      <c r="DM17" s="46"/>
      <c r="DN17" s="46"/>
      <c r="DO17" s="46"/>
      <c r="DP17" s="46"/>
      <c r="DQ17" s="275"/>
      <c r="DR17" s="379"/>
      <c r="DS17" s="46"/>
      <c r="DT17" s="46"/>
      <c r="DU17" s="46"/>
      <c r="DV17" s="46"/>
      <c r="DW17" s="46"/>
      <c r="DX17" s="46"/>
      <c r="DY17" s="46"/>
      <c r="DZ17" s="46"/>
      <c r="EA17" s="46"/>
      <c r="EB17" s="46"/>
      <c r="EC17" s="46"/>
      <c r="ED17" s="46"/>
      <c r="EE17" s="275"/>
      <c r="EF17" s="49"/>
      <c r="EG17" s="275"/>
      <c r="EH17" s="275"/>
      <c r="EI17" s="38"/>
    </row>
    <row r="18" spans="1:139" ht="409.5" customHeight="1" x14ac:dyDescent="0.25">
      <c r="A18" s="447"/>
      <c r="B18" s="451"/>
      <c r="C18" s="275"/>
      <c r="D18" s="275"/>
      <c r="E18" s="275"/>
      <c r="F18" s="275"/>
      <c r="G18" s="275"/>
      <c r="H18" s="275"/>
      <c r="I18" s="275"/>
      <c r="J18" s="275"/>
      <c r="K18" s="447"/>
      <c r="L18" s="275"/>
      <c r="M18" s="275"/>
      <c r="N18" s="447"/>
      <c r="O18" s="275"/>
      <c r="P18" s="544"/>
      <c r="Q18" s="275"/>
      <c r="R18" s="275"/>
      <c r="S18" s="275"/>
      <c r="T18" s="275"/>
      <c r="U18" s="275"/>
      <c r="V18" s="275"/>
      <c r="W18" s="451"/>
      <c r="X18" s="275"/>
      <c r="Y18" s="275"/>
      <c r="Z18" s="275"/>
      <c r="AA18" s="275"/>
      <c r="AB18" s="275"/>
      <c r="AC18" s="275"/>
      <c r="AD18" s="275"/>
      <c r="AE18" s="275"/>
      <c r="AF18" s="275"/>
      <c r="AG18" s="473"/>
      <c r="AH18" s="275"/>
      <c r="AI18" s="275"/>
      <c r="AJ18" s="275"/>
      <c r="AK18" s="275"/>
      <c r="AL18" s="275"/>
      <c r="AM18" s="275"/>
      <c r="AN18" s="275"/>
      <c r="AO18" s="526"/>
      <c r="AP18" s="361"/>
      <c r="AQ18" s="275"/>
      <c r="AR18" s="275"/>
      <c r="AS18" s="275"/>
      <c r="AT18" s="275"/>
      <c r="AU18" s="275"/>
      <c r="AV18" s="275"/>
      <c r="AW18" s="275"/>
      <c r="AX18" s="275"/>
      <c r="AY18" s="275"/>
      <c r="AZ18" s="275"/>
      <c r="BA18" s="275"/>
      <c r="BB18" s="275"/>
      <c r="BC18" s="275"/>
      <c r="BD18" s="275"/>
      <c r="BE18" s="275"/>
      <c r="BF18" s="275"/>
      <c r="BG18" s="275"/>
      <c r="BH18" s="275"/>
      <c r="BI18" s="275"/>
      <c r="BJ18" s="275"/>
      <c r="BK18" s="275"/>
      <c r="BL18" s="275"/>
      <c r="BM18" s="275"/>
      <c r="BN18" s="379"/>
      <c r="BO18" s="46"/>
      <c r="BP18" s="46"/>
      <c r="BQ18" s="46"/>
      <c r="BR18" s="46"/>
      <c r="BS18" s="46"/>
      <c r="BT18" s="46"/>
      <c r="BU18" s="46"/>
      <c r="BV18" s="46"/>
      <c r="BW18" s="46"/>
      <c r="BX18" s="46"/>
      <c r="BY18" s="46"/>
      <c r="BZ18" s="46"/>
      <c r="CA18" s="275"/>
      <c r="CB18" s="379"/>
      <c r="CC18" s="46"/>
      <c r="CD18" s="46"/>
      <c r="CE18" s="46"/>
      <c r="CF18" s="46"/>
      <c r="CG18" s="46"/>
      <c r="CH18" s="46"/>
      <c r="CI18" s="46"/>
      <c r="CJ18" s="46"/>
      <c r="CK18" s="46"/>
      <c r="CL18" s="46"/>
      <c r="CM18" s="46"/>
      <c r="CN18" s="46"/>
      <c r="CO18" s="275"/>
      <c r="CP18" s="379"/>
      <c r="CQ18" s="46"/>
      <c r="CR18" s="46"/>
      <c r="CS18" s="46"/>
      <c r="CT18" s="46"/>
      <c r="CU18" s="46"/>
      <c r="CV18" s="46"/>
      <c r="CW18" s="46"/>
      <c r="CX18" s="46"/>
      <c r="CY18" s="46"/>
      <c r="CZ18" s="46"/>
      <c r="DA18" s="46"/>
      <c r="DB18" s="46"/>
      <c r="DC18" s="275"/>
      <c r="DD18" s="379"/>
      <c r="DE18" s="46"/>
      <c r="DF18" s="46"/>
      <c r="DG18" s="46"/>
      <c r="DH18" s="46"/>
      <c r="DI18" s="46"/>
      <c r="DJ18" s="46"/>
      <c r="DK18" s="46"/>
      <c r="DL18" s="46"/>
      <c r="DM18" s="46"/>
      <c r="DN18" s="46"/>
      <c r="DO18" s="46"/>
      <c r="DP18" s="46"/>
      <c r="DQ18" s="275"/>
      <c r="DR18" s="379"/>
      <c r="DS18" s="46"/>
      <c r="DT18" s="46"/>
      <c r="DU18" s="46"/>
      <c r="DV18" s="46"/>
      <c r="DW18" s="46"/>
      <c r="DX18" s="46"/>
      <c r="DY18" s="46"/>
      <c r="DZ18" s="46"/>
      <c r="EA18" s="46"/>
      <c r="EB18" s="46"/>
      <c r="EC18" s="46"/>
      <c r="ED18" s="46"/>
      <c r="EE18" s="275"/>
      <c r="EF18" s="49"/>
      <c r="EG18" s="275"/>
      <c r="EH18" s="275"/>
      <c r="EI18" s="38"/>
    </row>
    <row r="19" spans="1:139" ht="409.5" customHeight="1" x14ac:dyDescent="0.25">
      <c r="A19" s="448"/>
      <c r="B19" s="452"/>
      <c r="C19" s="301"/>
      <c r="D19" s="301"/>
      <c r="E19" s="301"/>
      <c r="F19" s="301"/>
      <c r="G19" s="301"/>
      <c r="H19" s="301"/>
      <c r="I19" s="301"/>
      <c r="J19" s="301"/>
      <c r="K19" s="448"/>
      <c r="L19" s="301"/>
      <c r="M19" s="301"/>
      <c r="N19" s="448"/>
      <c r="O19" s="301"/>
      <c r="P19" s="545"/>
      <c r="Q19" s="301"/>
      <c r="R19" s="301"/>
      <c r="S19" s="301"/>
      <c r="T19" s="301"/>
      <c r="U19" s="301"/>
      <c r="V19" s="301"/>
      <c r="W19" s="452"/>
      <c r="X19" s="301"/>
      <c r="Y19" s="301"/>
      <c r="Z19" s="301"/>
      <c r="AA19" s="301"/>
      <c r="AB19" s="301"/>
      <c r="AC19" s="301"/>
      <c r="AD19" s="301"/>
      <c r="AE19" s="301"/>
      <c r="AF19" s="301"/>
      <c r="AG19" s="513"/>
      <c r="AH19" s="301"/>
      <c r="AI19" s="301"/>
      <c r="AJ19" s="301"/>
      <c r="AK19" s="301"/>
      <c r="AL19" s="301"/>
      <c r="AM19" s="301"/>
      <c r="AN19" s="301"/>
      <c r="AO19" s="527"/>
      <c r="AP19" s="361"/>
      <c r="AQ19" s="301"/>
      <c r="AR19" s="301"/>
      <c r="AS19" s="301"/>
      <c r="AT19" s="301"/>
      <c r="AU19" s="301"/>
      <c r="AV19" s="301"/>
      <c r="AW19" s="301"/>
      <c r="AX19" s="301"/>
      <c r="AY19" s="301"/>
      <c r="AZ19" s="301"/>
      <c r="BA19" s="301"/>
      <c r="BB19" s="301"/>
      <c r="BC19" s="301"/>
      <c r="BD19" s="301"/>
      <c r="BE19" s="301"/>
      <c r="BF19" s="301"/>
      <c r="BG19" s="301"/>
      <c r="BH19" s="301"/>
      <c r="BI19" s="301"/>
      <c r="BJ19" s="301"/>
      <c r="BK19" s="301"/>
      <c r="BL19" s="301"/>
      <c r="BM19" s="301"/>
      <c r="BN19" s="383"/>
      <c r="BO19" s="156"/>
      <c r="BP19" s="156"/>
      <c r="BQ19" s="156"/>
      <c r="BR19" s="156"/>
      <c r="BS19" s="156"/>
      <c r="BT19" s="156"/>
      <c r="BU19" s="156"/>
      <c r="BV19" s="156"/>
      <c r="BW19" s="156"/>
      <c r="BX19" s="156"/>
      <c r="BY19" s="156"/>
      <c r="BZ19" s="156"/>
      <c r="CA19" s="301"/>
      <c r="CB19" s="383"/>
      <c r="CC19" s="156"/>
      <c r="CD19" s="156"/>
      <c r="CE19" s="156"/>
      <c r="CF19" s="156"/>
      <c r="CG19" s="156"/>
      <c r="CH19" s="156"/>
      <c r="CI19" s="156"/>
      <c r="CJ19" s="156"/>
      <c r="CK19" s="156"/>
      <c r="CL19" s="156"/>
      <c r="CM19" s="156"/>
      <c r="CN19" s="156"/>
      <c r="CO19" s="301"/>
      <c r="CP19" s="383"/>
      <c r="CQ19" s="156"/>
      <c r="CR19" s="156"/>
      <c r="CS19" s="156"/>
      <c r="CT19" s="156"/>
      <c r="CU19" s="156"/>
      <c r="CV19" s="156"/>
      <c r="CW19" s="156"/>
      <c r="CX19" s="156"/>
      <c r="CY19" s="156"/>
      <c r="CZ19" s="156"/>
      <c r="DA19" s="156"/>
      <c r="DB19" s="156"/>
      <c r="DC19" s="301"/>
      <c r="DD19" s="383"/>
      <c r="DE19" s="156"/>
      <c r="DF19" s="156"/>
      <c r="DG19" s="156"/>
      <c r="DH19" s="156"/>
      <c r="DI19" s="156"/>
      <c r="DJ19" s="156"/>
      <c r="DK19" s="156"/>
      <c r="DL19" s="156"/>
      <c r="DM19" s="156"/>
      <c r="DN19" s="156"/>
      <c r="DO19" s="156"/>
      <c r="DP19" s="156"/>
      <c r="DQ19" s="301"/>
      <c r="DR19" s="383"/>
      <c r="DS19" s="156"/>
      <c r="DT19" s="156"/>
      <c r="DU19" s="156"/>
      <c r="DV19" s="156"/>
      <c r="DW19" s="156"/>
      <c r="DX19" s="156"/>
      <c r="DY19" s="156"/>
      <c r="DZ19" s="156"/>
      <c r="EA19" s="156"/>
      <c r="EB19" s="156"/>
      <c r="EC19" s="156"/>
      <c r="ED19" s="156"/>
      <c r="EE19" s="301"/>
      <c r="EF19" s="56"/>
      <c r="EG19" s="301"/>
      <c r="EH19" s="301"/>
      <c r="EI19" s="38"/>
    </row>
    <row r="20" spans="1:139" ht="409.5" customHeight="1" x14ac:dyDescent="0.25">
      <c r="A20" s="447"/>
      <c r="B20" s="451"/>
      <c r="C20" s="275"/>
      <c r="D20" s="275"/>
      <c r="E20" s="275"/>
      <c r="F20" s="275"/>
      <c r="G20" s="275"/>
      <c r="H20" s="275"/>
      <c r="I20" s="275"/>
      <c r="J20" s="275"/>
      <c r="K20" s="447"/>
      <c r="L20" s="275"/>
      <c r="M20" s="275"/>
      <c r="N20" s="447"/>
      <c r="O20" s="275"/>
      <c r="P20" s="544"/>
      <c r="Q20" s="275"/>
      <c r="R20" s="275"/>
      <c r="S20" s="275"/>
      <c r="T20" s="275"/>
      <c r="U20" s="275"/>
      <c r="V20" s="275"/>
      <c r="W20" s="451"/>
      <c r="X20" s="275"/>
      <c r="Y20" s="275"/>
      <c r="Z20" s="275"/>
      <c r="AA20" s="275"/>
      <c r="AB20" s="275"/>
      <c r="AC20" s="275"/>
      <c r="AD20" s="275"/>
      <c r="AE20" s="275"/>
      <c r="AF20" s="275"/>
      <c r="AG20" s="473"/>
      <c r="AH20" s="275"/>
      <c r="AI20" s="275"/>
      <c r="AJ20" s="275"/>
      <c r="AK20" s="275"/>
      <c r="AL20" s="275"/>
      <c r="AM20" s="275"/>
      <c r="AN20" s="275"/>
      <c r="AO20" s="526"/>
      <c r="AP20" s="361"/>
      <c r="AQ20" s="275"/>
      <c r="AR20" s="275"/>
      <c r="AS20" s="275"/>
      <c r="AT20" s="275"/>
      <c r="AU20" s="275"/>
      <c r="AV20" s="275"/>
      <c r="AW20" s="275"/>
      <c r="AX20" s="275"/>
      <c r="AY20" s="275"/>
      <c r="AZ20" s="275"/>
      <c r="BA20" s="275"/>
      <c r="BB20" s="275"/>
      <c r="BC20" s="275"/>
      <c r="BD20" s="275"/>
      <c r="BE20" s="275"/>
      <c r="BF20" s="275"/>
      <c r="BG20" s="275"/>
      <c r="BH20" s="275"/>
      <c r="BI20" s="275"/>
      <c r="BJ20" s="275"/>
      <c r="BK20" s="275"/>
      <c r="BL20" s="275"/>
      <c r="BM20" s="275"/>
      <c r="BN20" s="379"/>
      <c r="BO20" s="46"/>
      <c r="BP20" s="46"/>
      <c r="BQ20" s="46"/>
      <c r="BR20" s="46"/>
      <c r="BS20" s="46"/>
      <c r="BT20" s="46"/>
      <c r="BU20" s="46"/>
      <c r="BV20" s="46"/>
      <c r="BW20" s="46"/>
      <c r="BX20" s="46"/>
      <c r="BY20" s="46"/>
      <c r="BZ20" s="46"/>
      <c r="CA20" s="275"/>
      <c r="CB20" s="379"/>
      <c r="CC20" s="46"/>
      <c r="CD20" s="46"/>
      <c r="CE20" s="46"/>
      <c r="CF20" s="46"/>
      <c r="CG20" s="46"/>
      <c r="CH20" s="46"/>
      <c r="CI20" s="46"/>
      <c r="CJ20" s="46"/>
      <c r="CK20" s="46"/>
      <c r="CL20" s="46"/>
      <c r="CM20" s="46"/>
      <c r="CN20" s="46"/>
      <c r="CO20" s="275"/>
      <c r="CP20" s="379"/>
      <c r="CQ20" s="46"/>
      <c r="CR20" s="46"/>
      <c r="CS20" s="46"/>
      <c r="CT20" s="46"/>
      <c r="CU20" s="46"/>
      <c r="CV20" s="46"/>
      <c r="CW20" s="46"/>
      <c r="CX20" s="46"/>
      <c r="CY20" s="46"/>
      <c r="CZ20" s="46"/>
      <c r="DA20" s="46"/>
      <c r="DB20" s="46"/>
      <c r="DC20" s="275"/>
      <c r="DD20" s="379"/>
      <c r="DE20" s="46"/>
      <c r="DF20" s="46"/>
      <c r="DG20" s="46"/>
      <c r="DH20" s="46"/>
      <c r="DI20" s="46"/>
      <c r="DJ20" s="46"/>
      <c r="DK20" s="46"/>
      <c r="DL20" s="46"/>
      <c r="DM20" s="46"/>
      <c r="DN20" s="46"/>
      <c r="DO20" s="46"/>
      <c r="DP20" s="46"/>
      <c r="DQ20" s="275"/>
      <c r="DR20" s="379"/>
      <c r="DS20" s="46"/>
      <c r="DT20" s="46"/>
      <c r="DU20" s="46"/>
      <c r="DV20" s="46"/>
      <c r="DW20" s="46"/>
      <c r="DX20" s="46"/>
      <c r="DY20" s="46"/>
      <c r="DZ20" s="46"/>
      <c r="EA20" s="46"/>
      <c r="EB20" s="46"/>
      <c r="EC20" s="46"/>
      <c r="ED20" s="46"/>
      <c r="EE20" s="275"/>
      <c r="EF20" s="49"/>
      <c r="EG20" s="275"/>
      <c r="EH20" s="275"/>
      <c r="EI20" s="38"/>
    </row>
    <row r="21" spans="1:139" ht="260.25" customHeight="1" x14ac:dyDescent="0.25">
      <c r="A21" s="447"/>
      <c r="B21" s="451"/>
      <c r="C21" s="275"/>
      <c r="D21" s="275"/>
      <c r="E21" s="275"/>
      <c r="F21" s="275"/>
      <c r="G21" s="275"/>
      <c r="H21" s="275"/>
      <c r="I21" s="275"/>
      <c r="J21" s="275"/>
      <c r="K21" s="447"/>
      <c r="L21" s="275"/>
      <c r="M21" s="275"/>
      <c r="N21" s="447"/>
      <c r="O21" s="275"/>
      <c r="P21" s="544"/>
      <c r="Q21" s="275"/>
      <c r="R21" s="275"/>
      <c r="S21" s="275"/>
      <c r="T21" s="275"/>
      <c r="U21" s="275"/>
      <c r="V21" s="275"/>
      <c r="W21" s="451"/>
      <c r="X21" s="275"/>
      <c r="Y21" s="275"/>
      <c r="Z21" s="275"/>
      <c r="AA21" s="275"/>
      <c r="AB21" s="275"/>
      <c r="AC21" s="275"/>
      <c r="AD21" s="275"/>
      <c r="AE21" s="275"/>
      <c r="AF21" s="275"/>
      <c r="AG21" s="474"/>
      <c r="AH21" s="276"/>
      <c r="AI21" s="276"/>
      <c r="AJ21" s="276"/>
      <c r="AK21" s="276"/>
      <c r="AL21" s="276"/>
      <c r="AM21" s="276"/>
      <c r="AN21" s="276"/>
      <c r="AO21" s="528"/>
      <c r="AP21" s="361"/>
      <c r="AQ21" s="276"/>
      <c r="AR21" s="275"/>
      <c r="AS21" s="275"/>
      <c r="AT21" s="275"/>
      <c r="AU21" s="275"/>
      <c r="AV21" s="275"/>
      <c r="AW21" s="275"/>
      <c r="AX21" s="275"/>
      <c r="AY21" s="275"/>
      <c r="AZ21" s="275"/>
      <c r="BA21" s="275"/>
      <c r="BB21" s="275"/>
      <c r="BC21" s="275"/>
      <c r="BD21" s="275"/>
      <c r="BE21" s="275"/>
      <c r="BF21" s="275"/>
      <c r="BG21" s="275"/>
      <c r="BH21" s="275"/>
      <c r="BI21" s="275"/>
      <c r="BJ21" s="275"/>
      <c r="BK21" s="275"/>
      <c r="BL21" s="275"/>
      <c r="BM21" s="275"/>
      <c r="BN21" s="379"/>
      <c r="BO21" s="46"/>
      <c r="BP21" s="46"/>
      <c r="BQ21" s="46"/>
      <c r="BR21" s="46"/>
      <c r="BS21" s="46"/>
      <c r="BT21" s="46"/>
      <c r="BU21" s="46"/>
      <c r="BV21" s="46"/>
      <c r="BW21" s="46"/>
      <c r="BX21" s="46"/>
      <c r="BY21" s="46"/>
      <c r="BZ21" s="46"/>
      <c r="CA21" s="275"/>
      <c r="CB21" s="379"/>
      <c r="CC21" s="46"/>
      <c r="CD21" s="46"/>
      <c r="CE21" s="46"/>
      <c r="CF21" s="46"/>
      <c r="CG21" s="46"/>
      <c r="CH21" s="46"/>
      <c r="CI21" s="46"/>
      <c r="CJ21" s="46"/>
      <c r="CK21" s="46"/>
      <c r="CL21" s="46"/>
      <c r="CM21" s="46"/>
      <c r="CN21" s="46"/>
      <c r="CO21" s="275"/>
      <c r="CP21" s="379"/>
      <c r="CQ21" s="46"/>
      <c r="CR21" s="46"/>
      <c r="CS21" s="46"/>
      <c r="CT21" s="46"/>
      <c r="CU21" s="46"/>
      <c r="CV21" s="46"/>
      <c r="CW21" s="46"/>
      <c r="CX21" s="46"/>
      <c r="CY21" s="46"/>
      <c r="CZ21" s="46"/>
      <c r="DA21" s="46"/>
      <c r="DB21" s="46"/>
      <c r="DC21" s="275"/>
      <c r="DD21" s="379"/>
      <c r="DE21" s="46"/>
      <c r="DF21" s="46"/>
      <c r="DG21" s="46"/>
      <c r="DH21" s="46"/>
      <c r="DI21" s="46"/>
      <c r="DJ21" s="46"/>
      <c r="DK21" s="46"/>
      <c r="DL21" s="46"/>
      <c r="DM21" s="46"/>
      <c r="DN21" s="46"/>
      <c r="DO21" s="46"/>
      <c r="DP21" s="46"/>
      <c r="DQ21" s="275"/>
      <c r="DR21" s="379"/>
      <c r="DS21" s="46"/>
      <c r="DT21" s="46"/>
      <c r="DU21" s="46"/>
      <c r="DV21" s="46"/>
      <c r="DW21" s="46"/>
      <c r="DX21" s="46"/>
      <c r="DY21" s="46"/>
      <c r="DZ21" s="46"/>
      <c r="EA21" s="46"/>
      <c r="EB21" s="46"/>
      <c r="EC21" s="46"/>
      <c r="ED21" s="46"/>
      <c r="EE21" s="275"/>
      <c r="EF21" s="49"/>
      <c r="EG21" s="275"/>
      <c r="EH21" s="275"/>
      <c r="EI21" s="38"/>
    </row>
    <row r="22" spans="1:139" ht="304.5" customHeight="1" x14ac:dyDescent="0.25">
      <c r="A22" s="447"/>
      <c r="B22" s="451"/>
      <c r="C22" s="275"/>
      <c r="D22" s="275"/>
      <c r="E22" s="275"/>
      <c r="F22" s="275"/>
      <c r="G22" s="275"/>
      <c r="H22" s="275"/>
      <c r="I22" s="275"/>
      <c r="J22" s="275"/>
      <c r="K22" s="447"/>
      <c r="L22" s="275"/>
      <c r="M22" s="275"/>
      <c r="N22" s="447"/>
      <c r="O22" s="275"/>
      <c r="P22" s="544"/>
      <c r="Q22" s="275"/>
      <c r="R22" s="275"/>
      <c r="S22" s="275"/>
      <c r="T22" s="275"/>
      <c r="U22" s="275"/>
      <c r="V22" s="275"/>
      <c r="W22" s="451"/>
      <c r="X22" s="275"/>
      <c r="Y22" s="275"/>
      <c r="Z22" s="275"/>
      <c r="AA22" s="275"/>
      <c r="AB22" s="275"/>
      <c r="AC22" s="275"/>
      <c r="AD22" s="275"/>
      <c r="AE22" s="275"/>
      <c r="AF22" s="275"/>
      <c r="AG22" s="520" t="s">
        <v>133</v>
      </c>
      <c r="AH22" s="413">
        <v>6.7000000000000004E-2</v>
      </c>
      <c r="AI22" s="315">
        <v>0.25</v>
      </c>
      <c r="AJ22" s="315">
        <v>0.25</v>
      </c>
      <c r="AK22" s="391">
        <v>0.25</v>
      </c>
      <c r="AL22" s="315">
        <v>0.25</v>
      </c>
      <c r="AM22" s="464">
        <f>SUM(AI22:AL23)</f>
        <v>1</v>
      </c>
      <c r="AN22" s="427">
        <v>45291</v>
      </c>
      <c r="AO22" s="428" t="s">
        <v>467</v>
      </c>
      <c r="AP22" s="361"/>
      <c r="AQ22" s="300" t="s">
        <v>132</v>
      </c>
      <c r="AR22" s="275"/>
      <c r="AS22" s="275"/>
      <c r="AT22" s="275"/>
      <c r="AU22" s="275"/>
      <c r="AV22" s="275"/>
      <c r="AW22" s="275"/>
      <c r="AX22" s="275"/>
      <c r="AY22" s="275"/>
      <c r="AZ22" s="275"/>
      <c r="BA22" s="275"/>
      <c r="BB22" s="275"/>
      <c r="BC22" s="275"/>
      <c r="BD22" s="275"/>
      <c r="BE22" s="275"/>
      <c r="BF22" s="275"/>
      <c r="BG22" s="275"/>
      <c r="BH22" s="275"/>
      <c r="BI22" s="275"/>
      <c r="BJ22" s="275"/>
      <c r="BK22" s="275"/>
      <c r="BL22" s="275"/>
      <c r="BM22" s="275"/>
      <c r="BN22" s="379"/>
      <c r="BO22" s="46"/>
      <c r="BP22" s="46"/>
      <c r="BQ22" s="46"/>
      <c r="BR22" s="46"/>
      <c r="BS22" s="46"/>
      <c r="BT22" s="46"/>
      <c r="BU22" s="46"/>
      <c r="BV22" s="46"/>
      <c r="BW22" s="46"/>
      <c r="BX22" s="46"/>
      <c r="BY22" s="46"/>
      <c r="BZ22" s="46"/>
      <c r="CA22" s="275"/>
      <c r="CB22" s="379"/>
      <c r="CC22" s="46"/>
      <c r="CD22" s="46"/>
      <c r="CE22" s="46"/>
      <c r="CF22" s="46"/>
      <c r="CG22" s="46"/>
      <c r="CH22" s="46"/>
      <c r="CI22" s="46"/>
      <c r="CJ22" s="46"/>
      <c r="CK22" s="46"/>
      <c r="CL22" s="46"/>
      <c r="CM22" s="46"/>
      <c r="CN22" s="46"/>
      <c r="CO22" s="275"/>
      <c r="CP22" s="379"/>
      <c r="CQ22" s="46"/>
      <c r="CR22" s="46"/>
      <c r="CS22" s="46"/>
      <c r="CT22" s="46"/>
      <c r="CU22" s="46"/>
      <c r="CV22" s="46"/>
      <c r="CW22" s="46"/>
      <c r="CX22" s="46"/>
      <c r="CY22" s="46"/>
      <c r="CZ22" s="46"/>
      <c r="DA22" s="46"/>
      <c r="DB22" s="46"/>
      <c r="DC22" s="275"/>
      <c r="DD22" s="379"/>
      <c r="DE22" s="46"/>
      <c r="DF22" s="46"/>
      <c r="DG22" s="46"/>
      <c r="DH22" s="46"/>
      <c r="DI22" s="46"/>
      <c r="DJ22" s="46"/>
      <c r="DK22" s="46"/>
      <c r="DL22" s="46"/>
      <c r="DM22" s="46"/>
      <c r="DN22" s="46"/>
      <c r="DO22" s="46"/>
      <c r="DP22" s="46"/>
      <c r="DQ22" s="275"/>
      <c r="DR22" s="379"/>
      <c r="DS22" s="46"/>
      <c r="DT22" s="46"/>
      <c r="DU22" s="46"/>
      <c r="DV22" s="46"/>
      <c r="DW22" s="46"/>
      <c r="DX22" s="46"/>
      <c r="DY22" s="46"/>
      <c r="DZ22" s="46"/>
      <c r="EA22" s="46"/>
      <c r="EB22" s="46"/>
      <c r="EC22" s="46"/>
      <c r="ED22" s="46"/>
      <c r="EE22" s="275"/>
      <c r="EF22" s="49"/>
      <c r="EG22" s="275"/>
      <c r="EH22" s="275"/>
      <c r="EI22" s="38"/>
    </row>
    <row r="23" spans="1:139" ht="312" customHeight="1" x14ac:dyDescent="0.25">
      <c r="A23" s="447"/>
      <c r="B23" s="451"/>
      <c r="C23" s="275"/>
      <c r="D23" s="275"/>
      <c r="E23" s="275"/>
      <c r="F23" s="275"/>
      <c r="G23" s="275"/>
      <c r="H23" s="275"/>
      <c r="I23" s="275"/>
      <c r="J23" s="275"/>
      <c r="K23" s="447"/>
      <c r="L23" s="275"/>
      <c r="M23" s="275"/>
      <c r="N23" s="447"/>
      <c r="O23" s="275"/>
      <c r="P23" s="544"/>
      <c r="Q23" s="275"/>
      <c r="R23" s="275"/>
      <c r="S23" s="275"/>
      <c r="T23" s="275"/>
      <c r="U23" s="275"/>
      <c r="V23" s="275"/>
      <c r="W23" s="451"/>
      <c r="X23" s="275"/>
      <c r="Y23" s="275"/>
      <c r="Z23" s="275"/>
      <c r="AA23" s="275"/>
      <c r="AB23" s="275"/>
      <c r="AC23" s="275"/>
      <c r="AD23" s="275"/>
      <c r="AE23" s="275"/>
      <c r="AF23" s="275"/>
      <c r="AG23" s="474"/>
      <c r="AH23" s="276"/>
      <c r="AI23" s="276"/>
      <c r="AJ23" s="276"/>
      <c r="AK23" s="276"/>
      <c r="AL23" s="276"/>
      <c r="AM23" s="276"/>
      <c r="AN23" s="276"/>
      <c r="AO23" s="276"/>
      <c r="AP23" s="361"/>
      <c r="AQ23" s="276"/>
      <c r="AR23" s="275"/>
      <c r="AS23" s="275"/>
      <c r="AT23" s="275"/>
      <c r="AU23" s="275"/>
      <c r="AV23" s="275"/>
      <c r="AW23" s="275"/>
      <c r="AX23" s="275"/>
      <c r="AY23" s="275"/>
      <c r="AZ23" s="275"/>
      <c r="BA23" s="275"/>
      <c r="BB23" s="275"/>
      <c r="BC23" s="275"/>
      <c r="BD23" s="275"/>
      <c r="BE23" s="275"/>
      <c r="BF23" s="275"/>
      <c r="BG23" s="275"/>
      <c r="BH23" s="275"/>
      <c r="BI23" s="275"/>
      <c r="BJ23" s="275"/>
      <c r="BK23" s="275"/>
      <c r="BL23" s="275"/>
      <c r="BM23" s="275"/>
      <c r="BN23" s="379"/>
      <c r="BO23" s="46"/>
      <c r="BP23" s="46"/>
      <c r="BQ23" s="46"/>
      <c r="BR23" s="46"/>
      <c r="BS23" s="46"/>
      <c r="BT23" s="46"/>
      <c r="BU23" s="46"/>
      <c r="BV23" s="46"/>
      <c r="BW23" s="46"/>
      <c r="BX23" s="46"/>
      <c r="BY23" s="46"/>
      <c r="BZ23" s="46"/>
      <c r="CA23" s="275"/>
      <c r="CB23" s="379"/>
      <c r="CC23" s="46"/>
      <c r="CD23" s="46"/>
      <c r="CE23" s="46"/>
      <c r="CF23" s="46"/>
      <c r="CG23" s="46"/>
      <c r="CH23" s="46"/>
      <c r="CI23" s="46"/>
      <c r="CJ23" s="46"/>
      <c r="CK23" s="46"/>
      <c r="CL23" s="46"/>
      <c r="CM23" s="46"/>
      <c r="CN23" s="46"/>
      <c r="CO23" s="275"/>
      <c r="CP23" s="379"/>
      <c r="CQ23" s="46"/>
      <c r="CR23" s="46"/>
      <c r="CS23" s="46"/>
      <c r="CT23" s="46"/>
      <c r="CU23" s="46"/>
      <c r="CV23" s="46"/>
      <c r="CW23" s="46"/>
      <c r="CX23" s="46"/>
      <c r="CY23" s="46"/>
      <c r="CZ23" s="46"/>
      <c r="DA23" s="46"/>
      <c r="DB23" s="46"/>
      <c r="DC23" s="275"/>
      <c r="DD23" s="379"/>
      <c r="DE23" s="46"/>
      <c r="DF23" s="46"/>
      <c r="DG23" s="46"/>
      <c r="DH23" s="46"/>
      <c r="DI23" s="46"/>
      <c r="DJ23" s="46"/>
      <c r="DK23" s="46"/>
      <c r="DL23" s="46"/>
      <c r="DM23" s="46"/>
      <c r="DN23" s="46"/>
      <c r="DO23" s="46"/>
      <c r="DP23" s="46"/>
      <c r="DQ23" s="275"/>
      <c r="DR23" s="379"/>
      <c r="DS23" s="46"/>
      <c r="DT23" s="46"/>
      <c r="DU23" s="46"/>
      <c r="DV23" s="46"/>
      <c r="DW23" s="46"/>
      <c r="DX23" s="46"/>
      <c r="DY23" s="46"/>
      <c r="DZ23" s="46"/>
      <c r="EA23" s="46"/>
      <c r="EB23" s="46"/>
      <c r="EC23" s="46"/>
      <c r="ED23" s="46"/>
      <c r="EE23" s="275"/>
      <c r="EF23" s="49"/>
      <c r="EG23" s="275"/>
      <c r="EH23" s="275"/>
      <c r="EI23" s="38"/>
    </row>
    <row r="24" spans="1:139" ht="409.5" customHeight="1" x14ac:dyDescent="0.25">
      <c r="A24" s="447"/>
      <c r="B24" s="451"/>
      <c r="C24" s="275"/>
      <c r="D24" s="275"/>
      <c r="E24" s="275"/>
      <c r="F24" s="275"/>
      <c r="G24" s="275"/>
      <c r="H24" s="275"/>
      <c r="I24" s="275"/>
      <c r="J24" s="275"/>
      <c r="K24" s="447"/>
      <c r="L24" s="275"/>
      <c r="M24" s="275"/>
      <c r="N24" s="447"/>
      <c r="O24" s="275"/>
      <c r="P24" s="544"/>
      <c r="Q24" s="275"/>
      <c r="R24" s="275"/>
      <c r="S24" s="275"/>
      <c r="T24" s="275"/>
      <c r="U24" s="275"/>
      <c r="V24" s="275"/>
      <c r="W24" s="451"/>
      <c r="X24" s="275"/>
      <c r="Y24" s="275"/>
      <c r="Z24" s="275"/>
      <c r="AA24" s="275"/>
      <c r="AB24" s="275"/>
      <c r="AC24" s="275"/>
      <c r="AD24" s="275"/>
      <c r="AE24" s="275"/>
      <c r="AF24" s="275"/>
      <c r="AG24" s="520" t="s">
        <v>134</v>
      </c>
      <c r="AH24" s="413">
        <v>6.7000000000000004E-2</v>
      </c>
      <c r="AI24" s="315">
        <v>0.25</v>
      </c>
      <c r="AJ24" s="315">
        <v>0.25</v>
      </c>
      <c r="AK24" s="391">
        <v>0.25</v>
      </c>
      <c r="AL24" s="315">
        <v>0.25</v>
      </c>
      <c r="AM24" s="464">
        <f>SUM(AI24:AL25)</f>
        <v>1</v>
      </c>
      <c r="AN24" s="427">
        <v>45291</v>
      </c>
      <c r="AO24" s="428" t="s">
        <v>468</v>
      </c>
      <c r="AP24" s="361"/>
      <c r="AQ24" s="300" t="s">
        <v>132</v>
      </c>
      <c r="AR24" s="275"/>
      <c r="AS24" s="275"/>
      <c r="AT24" s="275"/>
      <c r="AU24" s="275"/>
      <c r="AV24" s="275"/>
      <c r="AW24" s="275"/>
      <c r="AX24" s="275"/>
      <c r="AY24" s="275"/>
      <c r="AZ24" s="275"/>
      <c r="BA24" s="275"/>
      <c r="BB24" s="275"/>
      <c r="BC24" s="275"/>
      <c r="BD24" s="275"/>
      <c r="BE24" s="275"/>
      <c r="BF24" s="275"/>
      <c r="BG24" s="275"/>
      <c r="BH24" s="275"/>
      <c r="BI24" s="275"/>
      <c r="BJ24" s="275"/>
      <c r="BK24" s="275"/>
      <c r="BL24" s="275"/>
      <c r="BM24" s="275"/>
      <c r="BN24" s="379"/>
      <c r="BO24" s="46"/>
      <c r="BP24" s="46"/>
      <c r="BQ24" s="46"/>
      <c r="BR24" s="46"/>
      <c r="BS24" s="46"/>
      <c r="BT24" s="46"/>
      <c r="BU24" s="46"/>
      <c r="BV24" s="46"/>
      <c r="BW24" s="46"/>
      <c r="BX24" s="46"/>
      <c r="BY24" s="46"/>
      <c r="BZ24" s="46"/>
      <c r="CA24" s="275"/>
      <c r="CB24" s="379"/>
      <c r="CC24" s="46"/>
      <c r="CD24" s="46"/>
      <c r="CE24" s="46"/>
      <c r="CF24" s="46"/>
      <c r="CG24" s="46"/>
      <c r="CH24" s="46"/>
      <c r="CI24" s="46"/>
      <c r="CJ24" s="46"/>
      <c r="CK24" s="46"/>
      <c r="CL24" s="46"/>
      <c r="CM24" s="46"/>
      <c r="CN24" s="46"/>
      <c r="CO24" s="275"/>
      <c r="CP24" s="379"/>
      <c r="CQ24" s="46"/>
      <c r="CR24" s="46"/>
      <c r="CS24" s="46"/>
      <c r="CT24" s="46"/>
      <c r="CU24" s="46"/>
      <c r="CV24" s="46"/>
      <c r="CW24" s="46"/>
      <c r="CX24" s="46"/>
      <c r="CY24" s="46"/>
      <c r="CZ24" s="46"/>
      <c r="DA24" s="46"/>
      <c r="DB24" s="46"/>
      <c r="DC24" s="275"/>
      <c r="DD24" s="379"/>
      <c r="DE24" s="46"/>
      <c r="DF24" s="46"/>
      <c r="DG24" s="46"/>
      <c r="DH24" s="46"/>
      <c r="DI24" s="46"/>
      <c r="DJ24" s="46"/>
      <c r="DK24" s="46"/>
      <c r="DL24" s="46"/>
      <c r="DM24" s="46"/>
      <c r="DN24" s="46"/>
      <c r="DO24" s="46"/>
      <c r="DP24" s="46"/>
      <c r="DQ24" s="275"/>
      <c r="DR24" s="379"/>
      <c r="DS24" s="46"/>
      <c r="DT24" s="46"/>
      <c r="DU24" s="46"/>
      <c r="DV24" s="46"/>
      <c r="DW24" s="46"/>
      <c r="DX24" s="46"/>
      <c r="DY24" s="46"/>
      <c r="DZ24" s="46"/>
      <c r="EA24" s="46"/>
      <c r="EB24" s="46"/>
      <c r="EC24" s="46"/>
      <c r="ED24" s="46"/>
      <c r="EE24" s="275"/>
      <c r="EF24" s="49"/>
      <c r="EG24" s="275"/>
      <c r="EH24" s="275"/>
      <c r="EI24" s="38"/>
    </row>
    <row r="25" spans="1:139" ht="409.5" customHeight="1" x14ac:dyDescent="0.25">
      <c r="A25" s="447"/>
      <c r="B25" s="451"/>
      <c r="C25" s="275"/>
      <c r="D25" s="275"/>
      <c r="E25" s="275"/>
      <c r="F25" s="275"/>
      <c r="G25" s="275"/>
      <c r="H25" s="275"/>
      <c r="I25" s="275"/>
      <c r="J25" s="275"/>
      <c r="K25" s="447"/>
      <c r="L25" s="275"/>
      <c r="M25" s="275"/>
      <c r="N25" s="447"/>
      <c r="O25" s="275"/>
      <c r="P25" s="544"/>
      <c r="Q25" s="275"/>
      <c r="R25" s="275"/>
      <c r="S25" s="275"/>
      <c r="T25" s="275"/>
      <c r="U25" s="275"/>
      <c r="V25" s="275"/>
      <c r="W25" s="451"/>
      <c r="X25" s="275"/>
      <c r="Y25" s="275"/>
      <c r="Z25" s="275"/>
      <c r="AA25" s="275"/>
      <c r="AB25" s="275"/>
      <c r="AC25" s="275"/>
      <c r="AD25" s="275"/>
      <c r="AE25" s="275"/>
      <c r="AF25" s="275"/>
      <c r="AG25" s="474"/>
      <c r="AH25" s="276"/>
      <c r="AI25" s="276"/>
      <c r="AJ25" s="276"/>
      <c r="AK25" s="276"/>
      <c r="AL25" s="276"/>
      <c r="AM25" s="276"/>
      <c r="AN25" s="276"/>
      <c r="AO25" s="276"/>
      <c r="AP25" s="361"/>
      <c r="AQ25" s="276"/>
      <c r="AR25" s="275"/>
      <c r="AS25" s="275"/>
      <c r="AT25" s="275"/>
      <c r="AU25" s="275"/>
      <c r="AV25" s="275"/>
      <c r="AW25" s="275"/>
      <c r="AX25" s="275"/>
      <c r="AY25" s="275"/>
      <c r="AZ25" s="275"/>
      <c r="BA25" s="275"/>
      <c r="BB25" s="275"/>
      <c r="BC25" s="275"/>
      <c r="BD25" s="275"/>
      <c r="BE25" s="275"/>
      <c r="BF25" s="275"/>
      <c r="BG25" s="275"/>
      <c r="BH25" s="275"/>
      <c r="BI25" s="275"/>
      <c r="BJ25" s="275"/>
      <c r="BK25" s="275"/>
      <c r="BL25" s="275"/>
      <c r="BM25" s="275"/>
      <c r="BN25" s="379"/>
      <c r="BO25" s="46"/>
      <c r="BP25" s="46"/>
      <c r="BQ25" s="46"/>
      <c r="BR25" s="46"/>
      <c r="BS25" s="46"/>
      <c r="BT25" s="46"/>
      <c r="BU25" s="46"/>
      <c r="BV25" s="46"/>
      <c r="BW25" s="46"/>
      <c r="BX25" s="46"/>
      <c r="BY25" s="46"/>
      <c r="BZ25" s="46"/>
      <c r="CA25" s="275"/>
      <c r="CB25" s="379"/>
      <c r="CC25" s="46"/>
      <c r="CD25" s="46"/>
      <c r="CE25" s="46"/>
      <c r="CF25" s="46"/>
      <c r="CG25" s="46"/>
      <c r="CH25" s="46"/>
      <c r="CI25" s="46"/>
      <c r="CJ25" s="46"/>
      <c r="CK25" s="46"/>
      <c r="CL25" s="46"/>
      <c r="CM25" s="46"/>
      <c r="CN25" s="46"/>
      <c r="CO25" s="275"/>
      <c r="CP25" s="379"/>
      <c r="CQ25" s="46"/>
      <c r="CR25" s="46"/>
      <c r="CS25" s="46"/>
      <c r="CT25" s="46"/>
      <c r="CU25" s="46"/>
      <c r="CV25" s="46"/>
      <c r="CW25" s="46"/>
      <c r="CX25" s="46"/>
      <c r="CY25" s="46"/>
      <c r="CZ25" s="46"/>
      <c r="DA25" s="46"/>
      <c r="DB25" s="46"/>
      <c r="DC25" s="275"/>
      <c r="DD25" s="379"/>
      <c r="DE25" s="46"/>
      <c r="DF25" s="46"/>
      <c r="DG25" s="46"/>
      <c r="DH25" s="46"/>
      <c r="DI25" s="46"/>
      <c r="DJ25" s="46"/>
      <c r="DK25" s="46"/>
      <c r="DL25" s="46"/>
      <c r="DM25" s="46"/>
      <c r="DN25" s="46"/>
      <c r="DO25" s="46"/>
      <c r="DP25" s="46"/>
      <c r="DQ25" s="275"/>
      <c r="DR25" s="379"/>
      <c r="DS25" s="46"/>
      <c r="DT25" s="46"/>
      <c r="DU25" s="46"/>
      <c r="DV25" s="46"/>
      <c r="DW25" s="46"/>
      <c r="DX25" s="46"/>
      <c r="DY25" s="46"/>
      <c r="DZ25" s="46"/>
      <c r="EA25" s="46"/>
      <c r="EB25" s="46"/>
      <c r="EC25" s="46"/>
      <c r="ED25" s="46"/>
      <c r="EE25" s="275"/>
      <c r="EF25" s="49"/>
      <c r="EG25" s="275"/>
      <c r="EH25" s="275"/>
      <c r="EI25" s="38"/>
    </row>
    <row r="26" spans="1:139" ht="323.25" customHeight="1" x14ac:dyDescent="0.25">
      <c r="A26" s="447"/>
      <c r="B26" s="451"/>
      <c r="C26" s="275"/>
      <c r="D26" s="275"/>
      <c r="E26" s="275"/>
      <c r="F26" s="275"/>
      <c r="G26" s="275"/>
      <c r="H26" s="275"/>
      <c r="I26" s="275"/>
      <c r="J26" s="275"/>
      <c r="K26" s="447"/>
      <c r="L26" s="275"/>
      <c r="M26" s="275"/>
      <c r="N26" s="447"/>
      <c r="O26" s="275"/>
      <c r="P26" s="544"/>
      <c r="Q26" s="275"/>
      <c r="R26" s="275"/>
      <c r="S26" s="275"/>
      <c r="T26" s="275"/>
      <c r="U26" s="275"/>
      <c r="V26" s="275"/>
      <c r="W26" s="451"/>
      <c r="X26" s="275"/>
      <c r="Y26" s="275"/>
      <c r="Z26" s="275"/>
      <c r="AA26" s="275"/>
      <c r="AB26" s="275"/>
      <c r="AC26" s="275"/>
      <c r="AD26" s="275"/>
      <c r="AE26" s="275"/>
      <c r="AF26" s="275"/>
      <c r="AG26" s="520" t="s">
        <v>135</v>
      </c>
      <c r="AH26" s="413">
        <v>6.7000000000000004E-2</v>
      </c>
      <c r="AI26" s="315">
        <v>0.25</v>
      </c>
      <c r="AJ26" s="315">
        <v>0.25</v>
      </c>
      <c r="AK26" s="391">
        <v>0.25</v>
      </c>
      <c r="AL26" s="315">
        <v>0.25</v>
      </c>
      <c r="AM26" s="464">
        <f>SUM(AI26:AL27)</f>
        <v>1</v>
      </c>
      <c r="AN26" s="427">
        <v>45291</v>
      </c>
      <c r="AO26" s="428" t="s">
        <v>377</v>
      </c>
      <c r="AP26" s="361"/>
      <c r="AQ26" s="300" t="s">
        <v>132</v>
      </c>
      <c r="AR26" s="275"/>
      <c r="AS26" s="275"/>
      <c r="AT26" s="275"/>
      <c r="AU26" s="275"/>
      <c r="AV26" s="275"/>
      <c r="AW26" s="275"/>
      <c r="AX26" s="275"/>
      <c r="AY26" s="275"/>
      <c r="AZ26" s="275"/>
      <c r="BA26" s="275"/>
      <c r="BB26" s="275"/>
      <c r="BC26" s="275"/>
      <c r="BD26" s="275"/>
      <c r="BE26" s="275"/>
      <c r="BF26" s="275"/>
      <c r="BG26" s="275"/>
      <c r="BH26" s="275"/>
      <c r="BI26" s="275"/>
      <c r="BJ26" s="275"/>
      <c r="BK26" s="275"/>
      <c r="BL26" s="275"/>
      <c r="BM26" s="275"/>
      <c r="BN26" s="379"/>
      <c r="BO26" s="46"/>
      <c r="BP26" s="46"/>
      <c r="BQ26" s="46"/>
      <c r="BR26" s="46"/>
      <c r="BS26" s="46"/>
      <c r="BT26" s="46"/>
      <c r="BU26" s="46"/>
      <c r="BV26" s="46"/>
      <c r="BW26" s="46"/>
      <c r="BX26" s="46"/>
      <c r="BY26" s="46"/>
      <c r="BZ26" s="46"/>
      <c r="CA26" s="275"/>
      <c r="CB26" s="379"/>
      <c r="CC26" s="46"/>
      <c r="CD26" s="46"/>
      <c r="CE26" s="46"/>
      <c r="CF26" s="46"/>
      <c r="CG26" s="46"/>
      <c r="CH26" s="46"/>
      <c r="CI26" s="46"/>
      <c r="CJ26" s="46"/>
      <c r="CK26" s="46"/>
      <c r="CL26" s="46"/>
      <c r="CM26" s="46"/>
      <c r="CN26" s="46"/>
      <c r="CO26" s="275"/>
      <c r="CP26" s="379"/>
      <c r="CQ26" s="46"/>
      <c r="CR26" s="46"/>
      <c r="CS26" s="46"/>
      <c r="CT26" s="46"/>
      <c r="CU26" s="46"/>
      <c r="CV26" s="46"/>
      <c r="CW26" s="46"/>
      <c r="CX26" s="46"/>
      <c r="CY26" s="46"/>
      <c r="CZ26" s="46"/>
      <c r="DA26" s="46"/>
      <c r="DB26" s="46"/>
      <c r="DC26" s="275"/>
      <c r="DD26" s="379"/>
      <c r="DE26" s="46"/>
      <c r="DF26" s="46"/>
      <c r="DG26" s="46"/>
      <c r="DH26" s="46"/>
      <c r="DI26" s="46"/>
      <c r="DJ26" s="46"/>
      <c r="DK26" s="46"/>
      <c r="DL26" s="46"/>
      <c r="DM26" s="46"/>
      <c r="DN26" s="46"/>
      <c r="DO26" s="46"/>
      <c r="DP26" s="46"/>
      <c r="DQ26" s="275"/>
      <c r="DR26" s="379"/>
      <c r="DS26" s="46"/>
      <c r="DT26" s="46"/>
      <c r="DU26" s="46"/>
      <c r="DV26" s="46"/>
      <c r="DW26" s="46"/>
      <c r="DX26" s="46"/>
      <c r="DY26" s="46"/>
      <c r="DZ26" s="46"/>
      <c r="EA26" s="46"/>
      <c r="EB26" s="46"/>
      <c r="EC26" s="46"/>
      <c r="ED26" s="46"/>
      <c r="EE26" s="275"/>
      <c r="EF26" s="49"/>
      <c r="EG26" s="275"/>
      <c r="EH26" s="275"/>
      <c r="EI26" s="38"/>
    </row>
    <row r="27" spans="1:139" ht="323.25" customHeight="1" x14ac:dyDescent="0.25">
      <c r="A27" s="447"/>
      <c r="B27" s="451"/>
      <c r="C27" s="275"/>
      <c r="D27" s="275"/>
      <c r="E27" s="275"/>
      <c r="F27" s="275"/>
      <c r="G27" s="275"/>
      <c r="H27" s="275"/>
      <c r="I27" s="275"/>
      <c r="J27" s="275"/>
      <c r="K27" s="447"/>
      <c r="L27" s="275"/>
      <c r="M27" s="275"/>
      <c r="N27" s="447"/>
      <c r="O27" s="275"/>
      <c r="P27" s="544"/>
      <c r="Q27" s="275"/>
      <c r="R27" s="275"/>
      <c r="S27" s="275"/>
      <c r="T27" s="275"/>
      <c r="U27" s="275"/>
      <c r="V27" s="275"/>
      <c r="W27" s="451"/>
      <c r="X27" s="275"/>
      <c r="Y27" s="275"/>
      <c r="Z27" s="275"/>
      <c r="AA27" s="275"/>
      <c r="AB27" s="275"/>
      <c r="AC27" s="275"/>
      <c r="AD27" s="275"/>
      <c r="AE27" s="275"/>
      <c r="AF27" s="275"/>
      <c r="AG27" s="474"/>
      <c r="AH27" s="276"/>
      <c r="AI27" s="276"/>
      <c r="AJ27" s="276"/>
      <c r="AK27" s="276"/>
      <c r="AL27" s="276"/>
      <c r="AM27" s="276"/>
      <c r="AN27" s="276"/>
      <c r="AO27" s="276"/>
      <c r="AP27" s="361"/>
      <c r="AQ27" s="276"/>
      <c r="AR27" s="275"/>
      <c r="AS27" s="275"/>
      <c r="AT27" s="275"/>
      <c r="AU27" s="275"/>
      <c r="AV27" s="275"/>
      <c r="AW27" s="275"/>
      <c r="AX27" s="275"/>
      <c r="AY27" s="275"/>
      <c r="AZ27" s="275"/>
      <c r="BA27" s="275"/>
      <c r="BB27" s="275"/>
      <c r="BC27" s="275"/>
      <c r="BD27" s="275"/>
      <c r="BE27" s="275"/>
      <c r="BF27" s="275"/>
      <c r="BG27" s="275"/>
      <c r="BH27" s="275"/>
      <c r="BI27" s="275"/>
      <c r="BJ27" s="275"/>
      <c r="BK27" s="275"/>
      <c r="BL27" s="275"/>
      <c r="BM27" s="275"/>
      <c r="BN27" s="379"/>
      <c r="BO27" s="46"/>
      <c r="BP27" s="46"/>
      <c r="BQ27" s="46"/>
      <c r="BR27" s="46"/>
      <c r="BS27" s="46"/>
      <c r="BT27" s="46"/>
      <c r="BU27" s="46"/>
      <c r="BV27" s="46"/>
      <c r="BW27" s="46"/>
      <c r="BX27" s="46"/>
      <c r="BY27" s="46"/>
      <c r="BZ27" s="46"/>
      <c r="CA27" s="275"/>
      <c r="CB27" s="379"/>
      <c r="CC27" s="46"/>
      <c r="CD27" s="46"/>
      <c r="CE27" s="46"/>
      <c r="CF27" s="46"/>
      <c r="CG27" s="46"/>
      <c r="CH27" s="46"/>
      <c r="CI27" s="46"/>
      <c r="CJ27" s="46"/>
      <c r="CK27" s="46"/>
      <c r="CL27" s="46"/>
      <c r="CM27" s="46"/>
      <c r="CN27" s="46"/>
      <c r="CO27" s="275"/>
      <c r="CP27" s="379"/>
      <c r="CQ27" s="46"/>
      <c r="CR27" s="46"/>
      <c r="CS27" s="46"/>
      <c r="CT27" s="46"/>
      <c r="CU27" s="46"/>
      <c r="CV27" s="46"/>
      <c r="CW27" s="46"/>
      <c r="CX27" s="46"/>
      <c r="CY27" s="46"/>
      <c r="CZ27" s="46"/>
      <c r="DA27" s="46"/>
      <c r="DB27" s="46"/>
      <c r="DC27" s="275"/>
      <c r="DD27" s="379"/>
      <c r="DE27" s="46"/>
      <c r="DF27" s="46"/>
      <c r="DG27" s="46"/>
      <c r="DH27" s="46"/>
      <c r="DI27" s="46"/>
      <c r="DJ27" s="46"/>
      <c r="DK27" s="46"/>
      <c r="DL27" s="46"/>
      <c r="DM27" s="46"/>
      <c r="DN27" s="46"/>
      <c r="DO27" s="46"/>
      <c r="DP27" s="46"/>
      <c r="DQ27" s="275"/>
      <c r="DR27" s="379"/>
      <c r="DS27" s="46"/>
      <c r="DT27" s="46"/>
      <c r="DU27" s="46"/>
      <c r="DV27" s="46"/>
      <c r="DW27" s="46"/>
      <c r="DX27" s="46"/>
      <c r="DY27" s="46"/>
      <c r="DZ27" s="46"/>
      <c r="EA27" s="46"/>
      <c r="EB27" s="46"/>
      <c r="EC27" s="46"/>
      <c r="ED27" s="46"/>
      <c r="EE27" s="275"/>
      <c r="EF27" s="49"/>
      <c r="EG27" s="275"/>
      <c r="EH27" s="275"/>
      <c r="EI27" s="38"/>
    </row>
    <row r="28" spans="1:139" ht="409.5" customHeight="1" x14ac:dyDescent="0.25">
      <c r="A28" s="447"/>
      <c r="B28" s="451"/>
      <c r="C28" s="275"/>
      <c r="D28" s="275"/>
      <c r="E28" s="275"/>
      <c r="F28" s="275"/>
      <c r="G28" s="275"/>
      <c r="H28" s="275"/>
      <c r="I28" s="275"/>
      <c r="J28" s="275"/>
      <c r="K28" s="447"/>
      <c r="L28" s="275"/>
      <c r="M28" s="275"/>
      <c r="N28" s="447"/>
      <c r="O28" s="275"/>
      <c r="P28" s="544"/>
      <c r="Q28" s="275"/>
      <c r="R28" s="275"/>
      <c r="S28" s="275"/>
      <c r="T28" s="275"/>
      <c r="U28" s="275"/>
      <c r="V28" s="275"/>
      <c r="W28" s="451"/>
      <c r="X28" s="275"/>
      <c r="Y28" s="275"/>
      <c r="Z28" s="275"/>
      <c r="AA28" s="275"/>
      <c r="AB28" s="275"/>
      <c r="AC28" s="275"/>
      <c r="AD28" s="275"/>
      <c r="AE28" s="275"/>
      <c r="AF28" s="275"/>
      <c r="AG28" s="515" t="s">
        <v>136</v>
      </c>
      <c r="AH28" s="413">
        <v>6.7000000000000004E-2</v>
      </c>
      <c r="AI28" s="315">
        <v>0.25</v>
      </c>
      <c r="AJ28" s="315">
        <v>0.25</v>
      </c>
      <c r="AK28" s="391">
        <v>0.25</v>
      </c>
      <c r="AL28" s="315">
        <v>0.25</v>
      </c>
      <c r="AM28" s="464">
        <f>SUM(AI28:AL29)</f>
        <v>1</v>
      </c>
      <c r="AN28" s="427">
        <v>45291</v>
      </c>
      <c r="AO28" s="392" t="s">
        <v>378</v>
      </c>
      <c r="AP28" s="361"/>
      <c r="AQ28" s="300" t="s">
        <v>132</v>
      </c>
      <c r="AR28" s="275"/>
      <c r="AS28" s="275"/>
      <c r="AT28" s="275"/>
      <c r="AU28" s="275"/>
      <c r="AV28" s="275"/>
      <c r="AW28" s="275"/>
      <c r="AX28" s="275"/>
      <c r="AY28" s="275"/>
      <c r="AZ28" s="275"/>
      <c r="BA28" s="275"/>
      <c r="BB28" s="275"/>
      <c r="BC28" s="275"/>
      <c r="BD28" s="275"/>
      <c r="BE28" s="275"/>
      <c r="BF28" s="275"/>
      <c r="BG28" s="275"/>
      <c r="BH28" s="275"/>
      <c r="BI28" s="275"/>
      <c r="BJ28" s="275"/>
      <c r="BK28" s="275"/>
      <c r="BL28" s="275"/>
      <c r="BM28" s="275"/>
      <c r="BN28" s="379"/>
      <c r="BO28" s="46"/>
      <c r="BP28" s="46"/>
      <c r="BQ28" s="46"/>
      <c r="BR28" s="46"/>
      <c r="BS28" s="46"/>
      <c r="BT28" s="46"/>
      <c r="BU28" s="46"/>
      <c r="BV28" s="46"/>
      <c r="BW28" s="46"/>
      <c r="BX28" s="46"/>
      <c r="BY28" s="46"/>
      <c r="BZ28" s="46"/>
      <c r="CA28" s="275"/>
      <c r="CB28" s="379"/>
      <c r="CC28" s="46"/>
      <c r="CD28" s="46"/>
      <c r="CE28" s="46"/>
      <c r="CF28" s="46"/>
      <c r="CG28" s="46"/>
      <c r="CH28" s="46"/>
      <c r="CI28" s="46"/>
      <c r="CJ28" s="46"/>
      <c r="CK28" s="46"/>
      <c r="CL28" s="46"/>
      <c r="CM28" s="46"/>
      <c r="CN28" s="46"/>
      <c r="CO28" s="275"/>
      <c r="CP28" s="379"/>
      <c r="CQ28" s="46"/>
      <c r="CR28" s="46"/>
      <c r="CS28" s="46"/>
      <c r="CT28" s="46"/>
      <c r="CU28" s="46"/>
      <c r="CV28" s="46"/>
      <c r="CW28" s="46"/>
      <c r="CX28" s="46"/>
      <c r="CY28" s="46"/>
      <c r="CZ28" s="46"/>
      <c r="DA28" s="46"/>
      <c r="DB28" s="46"/>
      <c r="DC28" s="275"/>
      <c r="DD28" s="379"/>
      <c r="DE28" s="46"/>
      <c r="DF28" s="46"/>
      <c r="DG28" s="46"/>
      <c r="DH28" s="46"/>
      <c r="DI28" s="46"/>
      <c r="DJ28" s="46"/>
      <c r="DK28" s="46"/>
      <c r="DL28" s="46"/>
      <c r="DM28" s="46"/>
      <c r="DN28" s="46"/>
      <c r="DO28" s="46"/>
      <c r="DP28" s="46"/>
      <c r="DQ28" s="275"/>
      <c r="DR28" s="379"/>
      <c r="DS28" s="46"/>
      <c r="DT28" s="46"/>
      <c r="DU28" s="46"/>
      <c r="DV28" s="46"/>
      <c r="DW28" s="46"/>
      <c r="DX28" s="46"/>
      <c r="DY28" s="46"/>
      <c r="DZ28" s="46"/>
      <c r="EA28" s="46"/>
      <c r="EB28" s="46"/>
      <c r="EC28" s="46"/>
      <c r="ED28" s="46"/>
      <c r="EE28" s="275"/>
      <c r="EF28" s="49"/>
      <c r="EG28" s="275"/>
      <c r="EH28" s="275"/>
      <c r="EI28" s="38"/>
    </row>
    <row r="29" spans="1:139" ht="409.5" customHeight="1" x14ac:dyDescent="0.25">
      <c r="A29" s="447"/>
      <c r="B29" s="451"/>
      <c r="C29" s="275"/>
      <c r="D29" s="275"/>
      <c r="E29" s="275"/>
      <c r="F29" s="275"/>
      <c r="G29" s="275"/>
      <c r="H29" s="275"/>
      <c r="I29" s="275"/>
      <c r="J29" s="275"/>
      <c r="K29" s="447"/>
      <c r="L29" s="275"/>
      <c r="M29" s="275"/>
      <c r="N29" s="447"/>
      <c r="O29" s="275"/>
      <c r="P29" s="544"/>
      <c r="Q29" s="275"/>
      <c r="R29" s="275"/>
      <c r="S29" s="275"/>
      <c r="T29" s="275"/>
      <c r="U29" s="275"/>
      <c r="V29" s="275"/>
      <c r="W29" s="451"/>
      <c r="X29" s="275"/>
      <c r="Y29" s="275"/>
      <c r="Z29" s="275"/>
      <c r="AA29" s="275"/>
      <c r="AB29" s="275"/>
      <c r="AC29" s="275"/>
      <c r="AD29" s="275"/>
      <c r="AE29" s="275"/>
      <c r="AF29" s="275"/>
      <c r="AG29" s="474"/>
      <c r="AH29" s="276"/>
      <c r="AI29" s="276"/>
      <c r="AJ29" s="276"/>
      <c r="AK29" s="276"/>
      <c r="AL29" s="276"/>
      <c r="AM29" s="276"/>
      <c r="AN29" s="276"/>
      <c r="AO29" s="393"/>
      <c r="AP29" s="361"/>
      <c r="AQ29" s="276"/>
      <c r="AR29" s="275"/>
      <c r="AS29" s="275"/>
      <c r="AT29" s="275"/>
      <c r="AU29" s="275"/>
      <c r="AV29" s="275"/>
      <c r="AW29" s="275"/>
      <c r="AX29" s="275"/>
      <c r="AY29" s="275"/>
      <c r="AZ29" s="275"/>
      <c r="BA29" s="275"/>
      <c r="BB29" s="275"/>
      <c r="BC29" s="275"/>
      <c r="BD29" s="275"/>
      <c r="BE29" s="275"/>
      <c r="BF29" s="275"/>
      <c r="BG29" s="275"/>
      <c r="BH29" s="275"/>
      <c r="BI29" s="275"/>
      <c r="BJ29" s="275"/>
      <c r="BK29" s="275"/>
      <c r="BL29" s="275"/>
      <c r="BM29" s="275"/>
      <c r="BN29" s="379"/>
      <c r="BO29" s="46"/>
      <c r="BP29" s="46"/>
      <c r="BQ29" s="46"/>
      <c r="BR29" s="46"/>
      <c r="BS29" s="46"/>
      <c r="BT29" s="46"/>
      <c r="BU29" s="46"/>
      <c r="BV29" s="46"/>
      <c r="BW29" s="46"/>
      <c r="BX29" s="46"/>
      <c r="BY29" s="46"/>
      <c r="BZ29" s="46"/>
      <c r="CA29" s="275"/>
      <c r="CB29" s="379"/>
      <c r="CC29" s="46"/>
      <c r="CD29" s="46"/>
      <c r="CE29" s="46"/>
      <c r="CF29" s="46"/>
      <c r="CG29" s="46"/>
      <c r="CH29" s="46"/>
      <c r="CI29" s="46"/>
      <c r="CJ29" s="46"/>
      <c r="CK29" s="46"/>
      <c r="CL29" s="46"/>
      <c r="CM29" s="46"/>
      <c r="CN29" s="46"/>
      <c r="CO29" s="275"/>
      <c r="CP29" s="379"/>
      <c r="CQ29" s="46"/>
      <c r="CR29" s="46"/>
      <c r="CS29" s="46"/>
      <c r="CT29" s="46"/>
      <c r="CU29" s="46"/>
      <c r="CV29" s="46"/>
      <c r="CW29" s="46"/>
      <c r="CX29" s="46"/>
      <c r="CY29" s="46"/>
      <c r="CZ29" s="46"/>
      <c r="DA29" s="46"/>
      <c r="DB29" s="46"/>
      <c r="DC29" s="275"/>
      <c r="DD29" s="379"/>
      <c r="DE29" s="46"/>
      <c r="DF29" s="46"/>
      <c r="DG29" s="46"/>
      <c r="DH29" s="46"/>
      <c r="DI29" s="46"/>
      <c r="DJ29" s="46"/>
      <c r="DK29" s="46"/>
      <c r="DL29" s="46"/>
      <c r="DM29" s="46"/>
      <c r="DN29" s="46"/>
      <c r="DO29" s="46"/>
      <c r="DP29" s="46"/>
      <c r="DQ29" s="275"/>
      <c r="DR29" s="379"/>
      <c r="DS29" s="46"/>
      <c r="DT29" s="46"/>
      <c r="DU29" s="46"/>
      <c r="DV29" s="46"/>
      <c r="DW29" s="46"/>
      <c r="DX29" s="46"/>
      <c r="DY29" s="46"/>
      <c r="DZ29" s="46"/>
      <c r="EA29" s="46"/>
      <c r="EB29" s="46"/>
      <c r="EC29" s="46"/>
      <c r="ED29" s="46"/>
      <c r="EE29" s="275"/>
      <c r="EF29" s="49"/>
      <c r="EG29" s="275"/>
      <c r="EH29" s="275"/>
      <c r="EI29" s="38"/>
    </row>
    <row r="30" spans="1:139" ht="392.25" customHeight="1" x14ac:dyDescent="0.25">
      <c r="A30" s="447"/>
      <c r="B30" s="451"/>
      <c r="C30" s="275"/>
      <c r="D30" s="275"/>
      <c r="E30" s="275"/>
      <c r="F30" s="275"/>
      <c r="G30" s="275"/>
      <c r="H30" s="275"/>
      <c r="I30" s="275"/>
      <c r="J30" s="275"/>
      <c r="K30" s="447"/>
      <c r="L30" s="275"/>
      <c r="M30" s="275"/>
      <c r="N30" s="447"/>
      <c r="O30" s="275"/>
      <c r="P30" s="544"/>
      <c r="Q30" s="275"/>
      <c r="R30" s="275"/>
      <c r="S30" s="275"/>
      <c r="T30" s="275"/>
      <c r="U30" s="275"/>
      <c r="V30" s="275"/>
      <c r="W30" s="451"/>
      <c r="X30" s="275"/>
      <c r="Y30" s="275"/>
      <c r="Z30" s="275"/>
      <c r="AA30" s="275"/>
      <c r="AB30" s="275"/>
      <c r="AC30" s="275"/>
      <c r="AD30" s="275"/>
      <c r="AE30" s="275"/>
      <c r="AF30" s="275"/>
      <c r="AG30" s="180" t="s">
        <v>137</v>
      </c>
      <c r="AH30" s="49">
        <v>6.7000000000000004E-2</v>
      </c>
      <c r="AI30" s="50">
        <v>0.16</v>
      </c>
      <c r="AJ30" s="50">
        <v>0</v>
      </c>
      <c r="AK30" s="55">
        <v>0.54</v>
      </c>
      <c r="AL30" s="50">
        <v>0.3</v>
      </c>
      <c r="AM30" s="51">
        <f>SUM(AI30:AL30)</f>
        <v>1</v>
      </c>
      <c r="AN30" s="52">
        <v>45291</v>
      </c>
      <c r="AO30" s="175" t="s">
        <v>463</v>
      </c>
      <c r="AP30" s="361"/>
      <c r="AQ30" s="47" t="s">
        <v>132</v>
      </c>
      <c r="AR30" s="275"/>
      <c r="AS30" s="275"/>
      <c r="AT30" s="275"/>
      <c r="AU30" s="275"/>
      <c r="AV30" s="275"/>
      <c r="AW30" s="275"/>
      <c r="AX30" s="275"/>
      <c r="AY30" s="275"/>
      <c r="AZ30" s="275"/>
      <c r="BA30" s="275"/>
      <c r="BB30" s="275"/>
      <c r="BC30" s="275"/>
      <c r="BD30" s="275"/>
      <c r="BE30" s="275"/>
      <c r="BF30" s="275"/>
      <c r="BG30" s="275"/>
      <c r="BH30" s="275"/>
      <c r="BI30" s="275"/>
      <c r="BJ30" s="275"/>
      <c r="BK30" s="275"/>
      <c r="BL30" s="275"/>
      <c r="BM30" s="275"/>
      <c r="BN30" s="379"/>
      <c r="BO30" s="46"/>
      <c r="BP30" s="46"/>
      <c r="BQ30" s="46"/>
      <c r="BR30" s="46"/>
      <c r="BS30" s="46"/>
      <c r="BT30" s="46"/>
      <c r="BU30" s="46"/>
      <c r="BV30" s="46"/>
      <c r="BW30" s="46"/>
      <c r="BX30" s="46"/>
      <c r="BY30" s="46"/>
      <c r="BZ30" s="46"/>
      <c r="CA30" s="275"/>
      <c r="CB30" s="379"/>
      <c r="CC30" s="46"/>
      <c r="CD30" s="46"/>
      <c r="CE30" s="46"/>
      <c r="CF30" s="46"/>
      <c r="CG30" s="46"/>
      <c r="CH30" s="46"/>
      <c r="CI30" s="46"/>
      <c r="CJ30" s="46"/>
      <c r="CK30" s="46"/>
      <c r="CL30" s="46"/>
      <c r="CM30" s="46"/>
      <c r="CN30" s="46"/>
      <c r="CO30" s="275"/>
      <c r="CP30" s="379"/>
      <c r="CQ30" s="46"/>
      <c r="CR30" s="46"/>
      <c r="CS30" s="46"/>
      <c r="CT30" s="46"/>
      <c r="CU30" s="46"/>
      <c r="CV30" s="46"/>
      <c r="CW30" s="46"/>
      <c r="CX30" s="46"/>
      <c r="CY30" s="46"/>
      <c r="CZ30" s="46"/>
      <c r="DA30" s="46"/>
      <c r="DB30" s="46"/>
      <c r="DC30" s="275"/>
      <c r="DD30" s="379"/>
      <c r="DE30" s="46"/>
      <c r="DF30" s="46"/>
      <c r="DG30" s="46"/>
      <c r="DH30" s="46"/>
      <c r="DI30" s="46"/>
      <c r="DJ30" s="46"/>
      <c r="DK30" s="46"/>
      <c r="DL30" s="46"/>
      <c r="DM30" s="46"/>
      <c r="DN30" s="46"/>
      <c r="DO30" s="46"/>
      <c r="DP30" s="46"/>
      <c r="DQ30" s="275"/>
      <c r="DR30" s="379"/>
      <c r="DS30" s="46"/>
      <c r="DT30" s="46"/>
      <c r="DU30" s="46"/>
      <c r="DV30" s="46"/>
      <c r="DW30" s="46"/>
      <c r="DX30" s="46"/>
      <c r="DY30" s="46"/>
      <c r="DZ30" s="46"/>
      <c r="EA30" s="46"/>
      <c r="EB30" s="46"/>
      <c r="EC30" s="46"/>
      <c r="ED30" s="46"/>
      <c r="EE30" s="275"/>
      <c r="EF30" s="49"/>
      <c r="EG30" s="275"/>
      <c r="EH30" s="275"/>
      <c r="EI30" s="38"/>
    </row>
    <row r="31" spans="1:139" ht="409.5" customHeight="1" x14ac:dyDescent="0.25">
      <c r="A31" s="447"/>
      <c r="B31" s="451"/>
      <c r="C31" s="275"/>
      <c r="D31" s="275"/>
      <c r="E31" s="275"/>
      <c r="F31" s="275"/>
      <c r="G31" s="275"/>
      <c r="H31" s="275"/>
      <c r="I31" s="275"/>
      <c r="J31" s="275"/>
      <c r="K31" s="447"/>
      <c r="L31" s="275"/>
      <c r="M31" s="275"/>
      <c r="N31" s="447"/>
      <c r="O31" s="275"/>
      <c r="P31" s="544"/>
      <c r="Q31" s="275"/>
      <c r="R31" s="275"/>
      <c r="S31" s="275"/>
      <c r="T31" s="275"/>
      <c r="U31" s="275"/>
      <c r="V31" s="275"/>
      <c r="W31" s="451"/>
      <c r="X31" s="275"/>
      <c r="Y31" s="275"/>
      <c r="Z31" s="275"/>
      <c r="AA31" s="275"/>
      <c r="AB31" s="275"/>
      <c r="AC31" s="275"/>
      <c r="AD31" s="275"/>
      <c r="AE31" s="275"/>
      <c r="AF31" s="275"/>
      <c r="AG31" s="520" t="s">
        <v>138</v>
      </c>
      <c r="AH31" s="413">
        <v>6.7000000000000004E-2</v>
      </c>
      <c r="AI31" s="315">
        <v>0.25</v>
      </c>
      <c r="AJ31" s="315">
        <v>0.25</v>
      </c>
      <c r="AK31" s="391">
        <v>0.25</v>
      </c>
      <c r="AL31" s="315">
        <v>0.25</v>
      </c>
      <c r="AM31" s="464">
        <f>SUM(AI31:AL32)</f>
        <v>1</v>
      </c>
      <c r="AN31" s="427">
        <v>45291</v>
      </c>
      <c r="AO31" s="428" t="s">
        <v>379</v>
      </c>
      <c r="AP31" s="361"/>
      <c r="AQ31" s="300" t="s">
        <v>132</v>
      </c>
      <c r="AR31" s="275"/>
      <c r="AS31" s="275"/>
      <c r="AT31" s="275"/>
      <c r="AU31" s="275"/>
      <c r="AV31" s="275"/>
      <c r="AW31" s="275"/>
      <c r="AX31" s="275"/>
      <c r="AY31" s="275"/>
      <c r="AZ31" s="275"/>
      <c r="BA31" s="275"/>
      <c r="BB31" s="275"/>
      <c r="BC31" s="275"/>
      <c r="BD31" s="275"/>
      <c r="BE31" s="275"/>
      <c r="BF31" s="275"/>
      <c r="BG31" s="275"/>
      <c r="BH31" s="275"/>
      <c r="BI31" s="275"/>
      <c r="BJ31" s="275"/>
      <c r="BK31" s="275"/>
      <c r="BL31" s="275"/>
      <c r="BM31" s="275"/>
      <c r="BN31" s="379"/>
      <c r="BO31" s="46"/>
      <c r="BP31" s="46"/>
      <c r="BQ31" s="46"/>
      <c r="BR31" s="46"/>
      <c r="BS31" s="46"/>
      <c r="BT31" s="46"/>
      <c r="BU31" s="46"/>
      <c r="BV31" s="46"/>
      <c r="BW31" s="46"/>
      <c r="BX31" s="46"/>
      <c r="BY31" s="46"/>
      <c r="BZ31" s="46"/>
      <c r="CA31" s="275"/>
      <c r="CB31" s="379"/>
      <c r="CC31" s="46"/>
      <c r="CD31" s="46"/>
      <c r="CE31" s="46"/>
      <c r="CF31" s="46"/>
      <c r="CG31" s="46"/>
      <c r="CH31" s="46"/>
      <c r="CI31" s="46"/>
      <c r="CJ31" s="46"/>
      <c r="CK31" s="46"/>
      <c r="CL31" s="46"/>
      <c r="CM31" s="46"/>
      <c r="CN31" s="46"/>
      <c r="CO31" s="275"/>
      <c r="CP31" s="379"/>
      <c r="CQ31" s="46"/>
      <c r="CR31" s="46"/>
      <c r="CS31" s="46"/>
      <c r="CT31" s="46"/>
      <c r="CU31" s="46"/>
      <c r="CV31" s="46"/>
      <c r="CW31" s="46"/>
      <c r="CX31" s="46"/>
      <c r="CY31" s="46"/>
      <c r="CZ31" s="46"/>
      <c r="DA31" s="46"/>
      <c r="DB31" s="46"/>
      <c r="DC31" s="275"/>
      <c r="DD31" s="379"/>
      <c r="DE31" s="46"/>
      <c r="DF31" s="46"/>
      <c r="DG31" s="46"/>
      <c r="DH31" s="46"/>
      <c r="DI31" s="46"/>
      <c r="DJ31" s="46"/>
      <c r="DK31" s="46"/>
      <c r="DL31" s="46"/>
      <c r="DM31" s="46"/>
      <c r="DN31" s="46"/>
      <c r="DO31" s="46"/>
      <c r="DP31" s="46"/>
      <c r="DQ31" s="275"/>
      <c r="DR31" s="379"/>
      <c r="DS31" s="46"/>
      <c r="DT31" s="46"/>
      <c r="DU31" s="46"/>
      <c r="DV31" s="46"/>
      <c r="DW31" s="46"/>
      <c r="DX31" s="46"/>
      <c r="DY31" s="46"/>
      <c r="DZ31" s="46"/>
      <c r="EA31" s="46"/>
      <c r="EB31" s="46"/>
      <c r="EC31" s="46"/>
      <c r="ED31" s="46"/>
      <c r="EE31" s="275"/>
      <c r="EF31" s="49"/>
      <c r="EG31" s="275"/>
      <c r="EH31" s="275"/>
      <c r="EI31" s="38"/>
    </row>
    <row r="32" spans="1:139" ht="409.5" customHeight="1" x14ac:dyDescent="0.25">
      <c r="A32" s="447"/>
      <c r="B32" s="451"/>
      <c r="C32" s="275"/>
      <c r="D32" s="275"/>
      <c r="E32" s="275"/>
      <c r="F32" s="275"/>
      <c r="G32" s="275"/>
      <c r="H32" s="275"/>
      <c r="I32" s="275"/>
      <c r="J32" s="275"/>
      <c r="K32" s="447"/>
      <c r="L32" s="275"/>
      <c r="M32" s="275"/>
      <c r="N32" s="447"/>
      <c r="O32" s="275"/>
      <c r="P32" s="544"/>
      <c r="Q32" s="275"/>
      <c r="R32" s="275"/>
      <c r="S32" s="275"/>
      <c r="T32" s="275"/>
      <c r="U32" s="275"/>
      <c r="V32" s="275"/>
      <c r="W32" s="451"/>
      <c r="X32" s="275"/>
      <c r="Y32" s="275"/>
      <c r="Z32" s="275"/>
      <c r="AA32" s="275"/>
      <c r="AB32" s="275"/>
      <c r="AC32" s="275"/>
      <c r="AD32" s="275"/>
      <c r="AE32" s="275"/>
      <c r="AF32" s="275"/>
      <c r="AG32" s="474"/>
      <c r="AH32" s="276"/>
      <c r="AI32" s="276"/>
      <c r="AJ32" s="276"/>
      <c r="AK32" s="276"/>
      <c r="AL32" s="276"/>
      <c r="AM32" s="276"/>
      <c r="AN32" s="276"/>
      <c r="AO32" s="276"/>
      <c r="AP32" s="361"/>
      <c r="AQ32" s="276"/>
      <c r="AR32" s="275"/>
      <c r="AS32" s="275"/>
      <c r="AT32" s="275"/>
      <c r="AU32" s="275"/>
      <c r="AV32" s="275"/>
      <c r="AW32" s="275"/>
      <c r="AX32" s="275"/>
      <c r="AY32" s="275"/>
      <c r="AZ32" s="275"/>
      <c r="BA32" s="275"/>
      <c r="BB32" s="275"/>
      <c r="BC32" s="275"/>
      <c r="BD32" s="275"/>
      <c r="BE32" s="275"/>
      <c r="BF32" s="275"/>
      <c r="BG32" s="275"/>
      <c r="BH32" s="275"/>
      <c r="BI32" s="275"/>
      <c r="BJ32" s="275"/>
      <c r="BK32" s="275"/>
      <c r="BL32" s="275"/>
      <c r="BM32" s="275"/>
      <c r="BN32" s="379"/>
      <c r="BO32" s="46"/>
      <c r="BP32" s="46"/>
      <c r="BQ32" s="46"/>
      <c r="BR32" s="46"/>
      <c r="BS32" s="46"/>
      <c r="BT32" s="46"/>
      <c r="BU32" s="46"/>
      <c r="BV32" s="46"/>
      <c r="BW32" s="46"/>
      <c r="BX32" s="46"/>
      <c r="BY32" s="46"/>
      <c r="BZ32" s="46"/>
      <c r="CA32" s="275"/>
      <c r="CB32" s="379"/>
      <c r="CC32" s="46"/>
      <c r="CD32" s="46"/>
      <c r="CE32" s="46"/>
      <c r="CF32" s="46"/>
      <c r="CG32" s="46"/>
      <c r="CH32" s="46"/>
      <c r="CI32" s="46"/>
      <c r="CJ32" s="46"/>
      <c r="CK32" s="46"/>
      <c r="CL32" s="46"/>
      <c r="CM32" s="46"/>
      <c r="CN32" s="46"/>
      <c r="CO32" s="275"/>
      <c r="CP32" s="379"/>
      <c r="CQ32" s="46"/>
      <c r="CR32" s="46"/>
      <c r="CS32" s="46"/>
      <c r="CT32" s="46"/>
      <c r="CU32" s="46"/>
      <c r="CV32" s="46"/>
      <c r="CW32" s="46"/>
      <c r="CX32" s="46"/>
      <c r="CY32" s="46"/>
      <c r="CZ32" s="46"/>
      <c r="DA32" s="46"/>
      <c r="DB32" s="46"/>
      <c r="DC32" s="275"/>
      <c r="DD32" s="379"/>
      <c r="DE32" s="46"/>
      <c r="DF32" s="46"/>
      <c r="DG32" s="46"/>
      <c r="DH32" s="46"/>
      <c r="DI32" s="46"/>
      <c r="DJ32" s="46"/>
      <c r="DK32" s="46"/>
      <c r="DL32" s="46"/>
      <c r="DM32" s="46"/>
      <c r="DN32" s="46"/>
      <c r="DO32" s="46"/>
      <c r="DP32" s="46"/>
      <c r="DQ32" s="275"/>
      <c r="DR32" s="379"/>
      <c r="DS32" s="46"/>
      <c r="DT32" s="46"/>
      <c r="DU32" s="46"/>
      <c r="DV32" s="46"/>
      <c r="DW32" s="46"/>
      <c r="DX32" s="46"/>
      <c r="DY32" s="46"/>
      <c r="DZ32" s="46"/>
      <c r="EA32" s="46"/>
      <c r="EB32" s="46"/>
      <c r="EC32" s="46"/>
      <c r="ED32" s="46"/>
      <c r="EE32" s="275"/>
      <c r="EF32" s="49"/>
      <c r="EG32" s="275"/>
      <c r="EH32" s="275"/>
      <c r="EI32" s="38"/>
    </row>
    <row r="33" spans="1:139" ht="409.5" customHeight="1" x14ac:dyDescent="0.25">
      <c r="A33" s="447"/>
      <c r="B33" s="451"/>
      <c r="C33" s="275"/>
      <c r="D33" s="275"/>
      <c r="E33" s="275"/>
      <c r="F33" s="275"/>
      <c r="G33" s="275"/>
      <c r="H33" s="275"/>
      <c r="I33" s="275"/>
      <c r="J33" s="275"/>
      <c r="K33" s="447"/>
      <c r="L33" s="275"/>
      <c r="M33" s="275"/>
      <c r="N33" s="447"/>
      <c r="O33" s="275"/>
      <c r="P33" s="544"/>
      <c r="Q33" s="275"/>
      <c r="R33" s="275"/>
      <c r="S33" s="275"/>
      <c r="T33" s="275"/>
      <c r="U33" s="275"/>
      <c r="V33" s="275"/>
      <c r="W33" s="451"/>
      <c r="X33" s="275"/>
      <c r="Y33" s="275"/>
      <c r="Z33" s="275"/>
      <c r="AA33" s="275"/>
      <c r="AB33" s="275"/>
      <c r="AC33" s="275"/>
      <c r="AD33" s="275"/>
      <c r="AE33" s="275"/>
      <c r="AF33" s="275"/>
      <c r="AG33" s="520" t="s">
        <v>139</v>
      </c>
      <c r="AH33" s="413">
        <v>6.7000000000000004E-2</v>
      </c>
      <c r="AI33" s="315">
        <v>0.25</v>
      </c>
      <c r="AJ33" s="315">
        <v>0.25</v>
      </c>
      <c r="AK33" s="391">
        <v>0.25</v>
      </c>
      <c r="AL33" s="315">
        <v>0.25</v>
      </c>
      <c r="AM33" s="464">
        <f>SUM(AI33:AL34)</f>
        <v>1</v>
      </c>
      <c r="AN33" s="427">
        <v>45291</v>
      </c>
      <c r="AO33" s="558" t="s">
        <v>380</v>
      </c>
      <c r="AP33" s="361"/>
      <c r="AQ33" s="300" t="s">
        <v>132</v>
      </c>
      <c r="AR33" s="275"/>
      <c r="AS33" s="275"/>
      <c r="AT33" s="275"/>
      <c r="AU33" s="275"/>
      <c r="AV33" s="275"/>
      <c r="AW33" s="275"/>
      <c r="AX33" s="275"/>
      <c r="AY33" s="275"/>
      <c r="AZ33" s="275"/>
      <c r="BA33" s="275"/>
      <c r="BB33" s="275"/>
      <c r="BC33" s="275"/>
      <c r="BD33" s="275"/>
      <c r="BE33" s="275"/>
      <c r="BF33" s="275"/>
      <c r="BG33" s="275"/>
      <c r="BH33" s="275"/>
      <c r="BI33" s="275"/>
      <c r="BJ33" s="275"/>
      <c r="BK33" s="275"/>
      <c r="BL33" s="275"/>
      <c r="BM33" s="275"/>
      <c r="BN33" s="379"/>
      <c r="BO33" s="46"/>
      <c r="BP33" s="46"/>
      <c r="BQ33" s="46"/>
      <c r="BR33" s="46"/>
      <c r="BS33" s="46"/>
      <c r="BT33" s="46"/>
      <c r="BU33" s="46"/>
      <c r="BV33" s="46"/>
      <c r="BW33" s="46"/>
      <c r="BX33" s="46"/>
      <c r="BY33" s="46"/>
      <c r="BZ33" s="46"/>
      <c r="CA33" s="275"/>
      <c r="CB33" s="379"/>
      <c r="CC33" s="46"/>
      <c r="CD33" s="46"/>
      <c r="CE33" s="46"/>
      <c r="CF33" s="46"/>
      <c r="CG33" s="46"/>
      <c r="CH33" s="46"/>
      <c r="CI33" s="46"/>
      <c r="CJ33" s="46"/>
      <c r="CK33" s="46"/>
      <c r="CL33" s="46"/>
      <c r="CM33" s="46"/>
      <c r="CN33" s="46"/>
      <c r="CO33" s="275"/>
      <c r="CP33" s="379"/>
      <c r="CQ33" s="46"/>
      <c r="CR33" s="46"/>
      <c r="CS33" s="46"/>
      <c r="CT33" s="46"/>
      <c r="CU33" s="46"/>
      <c r="CV33" s="46"/>
      <c r="CW33" s="46"/>
      <c r="CX33" s="46"/>
      <c r="CY33" s="46"/>
      <c r="CZ33" s="46"/>
      <c r="DA33" s="46"/>
      <c r="DB33" s="46"/>
      <c r="DC33" s="275"/>
      <c r="DD33" s="379"/>
      <c r="DE33" s="46"/>
      <c r="DF33" s="46"/>
      <c r="DG33" s="46"/>
      <c r="DH33" s="46"/>
      <c r="DI33" s="46"/>
      <c r="DJ33" s="46"/>
      <c r="DK33" s="46"/>
      <c r="DL33" s="46"/>
      <c r="DM33" s="46"/>
      <c r="DN33" s="46"/>
      <c r="DO33" s="46"/>
      <c r="DP33" s="46"/>
      <c r="DQ33" s="275"/>
      <c r="DR33" s="379"/>
      <c r="DS33" s="46"/>
      <c r="DT33" s="46"/>
      <c r="DU33" s="46"/>
      <c r="DV33" s="46"/>
      <c r="DW33" s="46"/>
      <c r="DX33" s="46"/>
      <c r="DY33" s="46"/>
      <c r="DZ33" s="46"/>
      <c r="EA33" s="46"/>
      <c r="EB33" s="46"/>
      <c r="EC33" s="46"/>
      <c r="ED33" s="46"/>
      <c r="EE33" s="275"/>
      <c r="EF33" s="49"/>
      <c r="EG33" s="275"/>
      <c r="EH33" s="275"/>
      <c r="EI33" s="38"/>
    </row>
    <row r="34" spans="1:139" ht="409.5" customHeight="1" x14ac:dyDescent="0.25">
      <c r="A34" s="447"/>
      <c r="B34" s="451"/>
      <c r="C34" s="275"/>
      <c r="D34" s="275"/>
      <c r="E34" s="275"/>
      <c r="F34" s="275"/>
      <c r="G34" s="275"/>
      <c r="H34" s="275"/>
      <c r="I34" s="275"/>
      <c r="J34" s="275"/>
      <c r="K34" s="447"/>
      <c r="L34" s="275"/>
      <c r="M34" s="275"/>
      <c r="N34" s="447"/>
      <c r="O34" s="275"/>
      <c r="P34" s="544"/>
      <c r="Q34" s="275"/>
      <c r="R34" s="275"/>
      <c r="S34" s="275"/>
      <c r="T34" s="275"/>
      <c r="U34" s="275"/>
      <c r="V34" s="275"/>
      <c r="W34" s="451"/>
      <c r="X34" s="275"/>
      <c r="Y34" s="275"/>
      <c r="Z34" s="275"/>
      <c r="AA34" s="275"/>
      <c r="AB34" s="275"/>
      <c r="AC34" s="275"/>
      <c r="AD34" s="275"/>
      <c r="AE34" s="275"/>
      <c r="AF34" s="275"/>
      <c r="AG34" s="474"/>
      <c r="AH34" s="276"/>
      <c r="AI34" s="276"/>
      <c r="AJ34" s="276"/>
      <c r="AK34" s="276"/>
      <c r="AL34" s="276"/>
      <c r="AM34" s="276"/>
      <c r="AN34" s="276"/>
      <c r="AO34" s="276"/>
      <c r="AP34" s="361"/>
      <c r="AQ34" s="276"/>
      <c r="AR34" s="275"/>
      <c r="AS34" s="275"/>
      <c r="AT34" s="275"/>
      <c r="AU34" s="275"/>
      <c r="AV34" s="275"/>
      <c r="AW34" s="275"/>
      <c r="AX34" s="275"/>
      <c r="AY34" s="275"/>
      <c r="AZ34" s="275"/>
      <c r="BA34" s="275"/>
      <c r="BB34" s="275"/>
      <c r="BC34" s="275"/>
      <c r="BD34" s="275"/>
      <c r="BE34" s="275"/>
      <c r="BF34" s="275"/>
      <c r="BG34" s="275"/>
      <c r="BH34" s="275"/>
      <c r="BI34" s="275"/>
      <c r="BJ34" s="275"/>
      <c r="BK34" s="275"/>
      <c r="BL34" s="275"/>
      <c r="BM34" s="275"/>
      <c r="BN34" s="379"/>
      <c r="BO34" s="46"/>
      <c r="BP34" s="46"/>
      <c r="BQ34" s="46"/>
      <c r="BR34" s="46"/>
      <c r="BS34" s="46"/>
      <c r="BT34" s="46"/>
      <c r="BU34" s="46"/>
      <c r="BV34" s="46"/>
      <c r="BW34" s="46"/>
      <c r="BX34" s="46"/>
      <c r="BY34" s="46"/>
      <c r="BZ34" s="46"/>
      <c r="CA34" s="275"/>
      <c r="CB34" s="379"/>
      <c r="CC34" s="46"/>
      <c r="CD34" s="46"/>
      <c r="CE34" s="46"/>
      <c r="CF34" s="46"/>
      <c r="CG34" s="46"/>
      <c r="CH34" s="46"/>
      <c r="CI34" s="46"/>
      <c r="CJ34" s="46"/>
      <c r="CK34" s="46"/>
      <c r="CL34" s="46"/>
      <c r="CM34" s="46"/>
      <c r="CN34" s="46"/>
      <c r="CO34" s="275"/>
      <c r="CP34" s="379"/>
      <c r="CQ34" s="46"/>
      <c r="CR34" s="46"/>
      <c r="CS34" s="46"/>
      <c r="CT34" s="46"/>
      <c r="CU34" s="46"/>
      <c r="CV34" s="46"/>
      <c r="CW34" s="46"/>
      <c r="CX34" s="46"/>
      <c r="CY34" s="46"/>
      <c r="CZ34" s="46"/>
      <c r="DA34" s="46"/>
      <c r="DB34" s="46"/>
      <c r="DC34" s="275"/>
      <c r="DD34" s="379"/>
      <c r="DE34" s="46"/>
      <c r="DF34" s="46"/>
      <c r="DG34" s="46"/>
      <c r="DH34" s="46"/>
      <c r="DI34" s="46"/>
      <c r="DJ34" s="46"/>
      <c r="DK34" s="46"/>
      <c r="DL34" s="46"/>
      <c r="DM34" s="46"/>
      <c r="DN34" s="46"/>
      <c r="DO34" s="46"/>
      <c r="DP34" s="46"/>
      <c r="DQ34" s="275"/>
      <c r="DR34" s="379"/>
      <c r="DS34" s="46"/>
      <c r="DT34" s="46"/>
      <c r="DU34" s="46"/>
      <c r="DV34" s="46"/>
      <c r="DW34" s="46"/>
      <c r="DX34" s="46"/>
      <c r="DY34" s="46"/>
      <c r="DZ34" s="46"/>
      <c r="EA34" s="46"/>
      <c r="EB34" s="46"/>
      <c r="EC34" s="46"/>
      <c r="ED34" s="46"/>
      <c r="EE34" s="275"/>
      <c r="EF34" s="49"/>
      <c r="EG34" s="275"/>
      <c r="EH34" s="275"/>
      <c r="EI34" s="38"/>
    </row>
    <row r="35" spans="1:139" ht="409.5" customHeight="1" x14ac:dyDescent="0.25">
      <c r="A35" s="447"/>
      <c r="B35" s="451"/>
      <c r="C35" s="275"/>
      <c r="D35" s="275"/>
      <c r="E35" s="275"/>
      <c r="F35" s="275"/>
      <c r="G35" s="275"/>
      <c r="H35" s="275"/>
      <c r="I35" s="275"/>
      <c r="J35" s="275"/>
      <c r="K35" s="447"/>
      <c r="L35" s="275"/>
      <c r="M35" s="275"/>
      <c r="N35" s="447"/>
      <c r="O35" s="275"/>
      <c r="P35" s="544"/>
      <c r="Q35" s="275"/>
      <c r="R35" s="275"/>
      <c r="S35" s="275"/>
      <c r="T35" s="275"/>
      <c r="U35" s="275"/>
      <c r="V35" s="275"/>
      <c r="W35" s="451"/>
      <c r="X35" s="275"/>
      <c r="Y35" s="275"/>
      <c r="Z35" s="275"/>
      <c r="AA35" s="275"/>
      <c r="AB35" s="275"/>
      <c r="AC35" s="275"/>
      <c r="AD35" s="275"/>
      <c r="AE35" s="275"/>
      <c r="AF35" s="275"/>
      <c r="AG35" s="520" t="s">
        <v>140</v>
      </c>
      <c r="AH35" s="413">
        <v>6.7000000000000004E-2</v>
      </c>
      <c r="AI35" s="315">
        <v>0.25</v>
      </c>
      <c r="AJ35" s="315">
        <v>0.25</v>
      </c>
      <c r="AK35" s="391">
        <v>0.25</v>
      </c>
      <c r="AL35" s="315">
        <v>0.25</v>
      </c>
      <c r="AM35" s="464">
        <f>SUM(AI35:AL36)</f>
        <v>1</v>
      </c>
      <c r="AN35" s="427">
        <v>45291</v>
      </c>
      <c r="AO35" s="428" t="s">
        <v>465</v>
      </c>
      <c r="AP35" s="361"/>
      <c r="AQ35" s="300" t="s">
        <v>132</v>
      </c>
      <c r="AR35" s="275"/>
      <c r="AS35" s="275"/>
      <c r="AT35" s="275"/>
      <c r="AU35" s="275"/>
      <c r="AV35" s="275"/>
      <c r="AW35" s="275"/>
      <c r="AX35" s="275"/>
      <c r="AY35" s="275"/>
      <c r="AZ35" s="275"/>
      <c r="BA35" s="275"/>
      <c r="BB35" s="275"/>
      <c r="BC35" s="275"/>
      <c r="BD35" s="275"/>
      <c r="BE35" s="275"/>
      <c r="BF35" s="275"/>
      <c r="BG35" s="275"/>
      <c r="BH35" s="275"/>
      <c r="BI35" s="275"/>
      <c r="BJ35" s="275"/>
      <c r="BK35" s="275"/>
      <c r="BL35" s="275"/>
      <c r="BM35" s="275"/>
      <c r="BN35" s="379"/>
      <c r="BO35" s="46"/>
      <c r="BP35" s="46"/>
      <c r="BQ35" s="46"/>
      <c r="BR35" s="46"/>
      <c r="BS35" s="46"/>
      <c r="BT35" s="46"/>
      <c r="BU35" s="46"/>
      <c r="BV35" s="46"/>
      <c r="BW35" s="46"/>
      <c r="BX35" s="46"/>
      <c r="BY35" s="46"/>
      <c r="BZ35" s="46"/>
      <c r="CA35" s="275"/>
      <c r="CB35" s="379"/>
      <c r="CC35" s="46"/>
      <c r="CD35" s="46"/>
      <c r="CE35" s="46"/>
      <c r="CF35" s="46"/>
      <c r="CG35" s="46"/>
      <c r="CH35" s="46"/>
      <c r="CI35" s="46"/>
      <c r="CJ35" s="46"/>
      <c r="CK35" s="46"/>
      <c r="CL35" s="46"/>
      <c r="CM35" s="46"/>
      <c r="CN35" s="46"/>
      <c r="CO35" s="275"/>
      <c r="CP35" s="379"/>
      <c r="CQ35" s="46"/>
      <c r="CR35" s="46"/>
      <c r="CS35" s="46"/>
      <c r="CT35" s="46"/>
      <c r="CU35" s="46"/>
      <c r="CV35" s="46"/>
      <c r="CW35" s="46"/>
      <c r="CX35" s="46"/>
      <c r="CY35" s="46"/>
      <c r="CZ35" s="46"/>
      <c r="DA35" s="46"/>
      <c r="DB35" s="46"/>
      <c r="DC35" s="275"/>
      <c r="DD35" s="379"/>
      <c r="DE35" s="46"/>
      <c r="DF35" s="46"/>
      <c r="DG35" s="46"/>
      <c r="DH35" s="46"/>
      <c r="DI35" s="46"/>
      <c r="DJ35" s="46"/>
      <c r="DK35" s="46"/>
      <c r="DL35" s="46"/>
      <c r="DM35" s="46"/>
      <c r="DN35" s="46"/>
      <c r="DO35" s="46"/>
      <c r="DP35" s="46"/>
      <c r="DQ35" s="275"/>
      <c r="DR35" s="379"/>
      <c r="DS35" s="46"/>
      <c r="DT35" s="46"/>
      <c r="DU35" s="46"/>
      <c r="DV35" s="46"/>
      <c r="DW35" s="46"/>
      <c r="DX35" s="46"/>
      <c r="DY35" s="46"/>
      <c r="DZ35" s="46"/>
      <c r="EA35" s="46"/>
      <c r="EB35" s="46"/>
      <c r="EC35" s="46"/>
      <c r="ED35" s="46"/>
      <c r="EE35" s="275"/>
      <c r="EF35" s="49"/>
      <c r="EG35" s="275"/>
      <c r="EH35" s="275"/>
      <c r="EI35" s="38"/>
    </row>
    <row r="36" spans="1:139" ht="159.75" customHeight="1" x14ac:dyDescent="0.25">
      <c r="A36" s="447"/>
      <c r="B36" s="451"/>
      <c r="C36" s="275"/>
      <c r="D36" s="275"/>
      <c r="E36" s="275"/>
      <c r="F36" s="275"/>
      <c r="G36" s="275"/>
      <c r="H36" s="275"/>
      <c r="I36" s="275"/>
      <c r="J36" s="275"/>
      <c r="K36" s="447"/>
      <c r="L36" s="275"/>
      <c r="M36" s="275"/>
      <c r="N36" s="447"/>
      <c r="O36" s="275"/>
      <c r="P36" s="544"/>
      <c r="Q36" s="275"/>
      <c r="R36" s="275"/>
      <c r="S36" s="275"/>
      <c r="T36" s="275"/>
      <c r="U36" s="275"/>
      <c r="V36" s="275"/>
      <c r="W36" s="451"/>
      <c r="X36" s="275"/>
      <c r="Y36" s="275"/>
      <c r="Z36" s="275"/>
      <c r="AA36" s="275"/>
      <c r="AB36" s="275"/>
      <c r="AC36" s="275"/>
      <c r="AD36" s="275"/>
      <c r="AE36" s="275"/>
      <c r="AF36" s="275"/>
      <c r="AG36" s="474"/>
      <c r="AH36" s="276"/>
      <c r="AI36" s="276"/>
      <c r="AJ36" s="276"/>
      <c r="AK36" s="276"/>
      <c r="AL36" s="276"/>
      <c r="AM36" s="276"/>
      <c r="AN36" s="276"/>
      <c r="AO36" s="276"/>
      <c r="AP36" s="361"/>
      <c r="AQ36" s="276"/>
      <c r="AR36" s="275"/>
      <c r="AS36" s="275"/>
      <c r="AT36" s="275"/>
      <c r="AU36" s="275"/>
      <c r="AV36" s="275"/>
      <c r="AW36" s="275"/>
      <c r="AX36" s="275"/>
      <c r="AY36" s="275"/>
      <c r="AZ36" s="275"/>
      <c r="BA36" s="275"/>
      <c r="BB36" s="275"/>
      <c r="BC36" s="275"/>
      <c r="BD36" s="275"/>
      <c r="BE36" s="275"/>
      <c r="BF36" s="275"/>
      <c r="BG36" s="275"/>
      <c r="BH36" s="275"/>
      <c r="BI36" s="275"/>
      <c r="BJ36" s="275"/>
      <c r="BK36" s="275"/>
      <c r="BL36" s="275"/>
      <c r="BM36" s="275"/>
      <c r="BN36" s="379"/>
      <c r="BO36" s="46"/>
      <c r="BP36" s="46"/>
      <c r="BQ36" s="46"/>
      <c r="BR36" s="46"/>
      <c r="BS36" s="46"/>
      <c r="BT36" s="46"/>
      <c r="BU36" s="46"/>
      <c r="BV36" s="46"/>
      <c r="BW36" s="46"/>
      <c r="BX36" s="46"/>
      <c r="BY36" s="46"/>
      <c r="BZ36" s="46"/>
      <c r="CA36" s="275"/>
      <c r="CB36" s="379"/>
      <c r="CC36" s="46"/>
      <c r="CD36" s="46"/>
      <c r="CE36" s="46"/>
      <c r="CF36" s="46"/>
      <c r="CG36" s="46"/>
      <c r="CH36" s="46"/>
      <c r="CI36" s="46"/>
      <c r="CJ36" s="46"/>
      <c r="CK36" s="46"/>
      <c r="CL36" s="46"/>
      <c r="CM36" s="46"/>
      <c r="CN36" s="46"/>
      <c r="CO36" s="275"/>
      <c r="CP36" s="379"/>
      <c r="CQ36" s="46"/>
      <c r="CR36" s="46"/>
      <c r="CS36" s="46"/>
      <c r="CT36" s="46"/>
      <c r="CU36" s="46"/>
      <c r="CV36" s="46"/>
      <c r="CW36" s="46"/>
      <c r="CX36" s="46"/>
      <c r="CY36" s="46"/>
      <c r="CZ36" s="46"/>
      <c r="DA36" s="46"/>
      <c r="DB36" s="46"/>
      <c r="DC36" s="275"/>
      <c r="DD36" s="379"/>
      <c r="DE36" s="46"/>
      <c r="DF36" s="46"/>
      <c r="DG36" s="46"/>
      <c r="DH36" s="46"/>
      <c r="DI36" s="46"/>
      <c r="DJ36" s="46"/>
      <c r="DK36" s="46"/>
      <c r="DL36" s="46"/>
      <c r="DM36" s="46"/>
      <c r="DN36" s="46"/>
      <c r="DO36" s="46"/>
      <c r="DP36" s="46"/>
      <c r="DQ36" s="275"/>
      <c r="DR36" s="379"/>
      <c r="DS36" s="46"/>
      <c r="DT36" s="46"/>
      <c r="DU36" s="46"/>
      <c r="DV36" s="46"/>
      <c r="DW36" s="46"/>
      <c r="DX36" s="46"/>
      <c r="DY36" s="46"/>
      <c r="DZ36" s="46"/>
      <c r="EA36" s="46"/>
      <c r="EB36" s="46"/>
      <c r="EC36" s="46"/>
      <c r="ED36" s="46"/>
      <c r="EE36" s="275"/>
      <c r="EF36" s="49"/>
      <c r="EG36" s="275"/>
      <c r="EH36" s="275"/>
      <c r="EI36" s="38"/>
    </row>
    <row r="37" spans="1:139" ht="380.25" customHeight="1" x14ac:dyDescent="0.25">
      <c r="A37" s="447"/>
      <c r="B37" s="451"/>
      <c r="C37" s="275"/>
      <c r="D37" s="275"/>
      <c r="E37" s="275"/>
      <c r="F37" s="275"/>
      <c r="G37" s="275"/>
      <c r="H37" s="275"/>
      <c r="I37" s="275"/>
      <c r="J37" s="275"/>
      <c r="K37" s="447"/>
      <c r="L37" s="275"/>
      <c r="M37" s="275"/>
      <c r="N37" s="447"/>
      <c r="O37" s="275"/>
      <c r="P37" s="544"/>
      <c r="Q37" s="275"/>
      <c r="R37" s="275"/>
      <c r="S37" s="275"/>
      <c r="T37" s="275"/>
      <c r="U37" s="275"/>
      <c r="V37" s="275"/>
      <c r="W37" s="451"/>
      <c r="X37" s="275"/>
      <c r="Y37" s="275"/>
      <c r="Z37" s="275"/>
      <c r="AA37" s="275"/>
      <c r="AB37" s="275"/>
      <c r="AC37" s="275"/>
      <c r="AD37" s="275"/>
      <c r="AE37" s="275"/>
      <c r="AF37" s="275"/>
      <c r="AG37" s="180" t="s">
        <v>141</v>
      </c>
      <c r="AH37" s="49">
        <v>6.7000000000000004E-2</v>
      </c>
      <c r="AI37" s="50">
        <v>0</v>
      </c>
      <c r="AJ37" s="50">
        <v>1</v>
      </c>
      <c r="AK37" s="55">
        <v>0</v>
      </c>
      <c r="AL37" s="50">
        <v>0</v>
      </c>
      <c r="AM37" s="51">
        <f t="shared" ref="AM37:AM45" si="0">SUM(AI37:AL37)</f>
        <v>1</v>
      </c>
      <c r="AN37" s="52">
        <v>45291</v>
      </c>
      <c r="AO37" s="53" t="s">
        <v>464</v>
      </c>
      <c r="AP37" s="361"/>
      <c r="AQ37" s="47" t="s">
        <v>132</v>
      </c>
      <c r="AR37" s="275"/>
      <c r="AS37" s="275"/>
      <c r="AT37" s="275"/>
      <c r="AU37" s="275"/>
      <c r="AV37" s="275"/>
      <c r="AW37" s="275"/>
      <c r="AX37" s="275"/>
      <c r="AY37" s="275"/>
      <c r="AZ37" s="275"/>
      <c r="BA37" s="275"/>
      <c r="BB37" s="275"/>
      <c r="BC37" s="275"/>
      <c r="BD37" s="275"/>
      <c r="BE37" s="275"/>
      <c r="BF37" s="275"/>
      <c r="BG37" s="275"/>
      <c r="BH37" s="275"/>
      <c r="BI37" s="275"/>
      <c r="BJ37" s="275"/>
      <c r="BK37" s="275"/>
      <c r="BL37" s="275"/>
      <c r="BM37" s="275"/>
      <c r="BN37" s="379"/>
      <c r="BO37" s="46"/>
      <c r="BP37" s="46"/>
      <c r="BQ37" s="46"/>
      <c r="BR37" s="46"/>
      <c r="BS37" s="46"/>
      <c r="BT37" s="46"/>
      <c r="BU37" s="46"/>
      <c r="BV37" s="46"/>
      <c r="BW37" s="46"/>
      <c r="BX37" s="46"/>
      <c r="BY37" s="46"/>
      <c r="BZ37" s="46"/>
      <c r="CA37" s="275"/>
      <c r="CB37" s="379"/>
      <c r="CC37" s="46"/>
      <c r="CD37" s="46"/>
      <c r="CE37" s="46"/>
      <c r="CF37" s="46"/>
      <c r="CG37" s="46"/>
      <c r="CH37" s="46"/>
      <c r="CI37" s="46"/>
      <c r="CJ37" s="46"/>
      <c r="CK37" s="46"/>
      <c r="CL37" s="46"/>
      <c r="CM37" s="46"/>
      <c r="CN37" s="46"/>
      <c r="CO37" s="275"/>
      <c r="CP37" s="379"/>
      <c r="CQ37" s="46"/>
      <c r="CR37" s="46"/>
      <c r="CS37" s="46"/>
      <c r="CT37" s="46"/>
      <c r="CU37" s="46"/>
      <c r="CV37" s="46"/>
      <c r="CW37" s="46"/>
      <c r="CX37" s="46"/>
      <c r="CY37" s="46"/>
      <c r="CZ37" s="46"/>
      <c r="DA37" s="46"/>
      <c r="DB37" s="46"/>
      <c r="DC37" s="275"/>
      <c r="DD37" s="379"/>
      <c r="DE37" s="46"/>
      <c r="DF37" s="46"/>
      <c r="DG37" s="46"/>
      <c r="DH37" s="46"/>
      <c r="DI37" s="46"/>
      <c r="DJ37" s="46"/>
      <c r="DK37" s="46"/>
      <c r="DL37" s="46"/>
      <c r="DM37" s="46"/>
      <c r="DN37" s="46"/>
      <c r="DO37" s="46"/>
      <c r="DP37" s="46"/>
      <c r="DQ37" s="275"/>
      <c r="DR37" s="379"/>
      <c r="DS37" s="46"/>
      <c r="DT37" s="46"/>
      <c r="DU37" s="46"/>
      <c r="DV37" s="46"/>
      <c r="DW37" s="46"/>
      <c r="DX37" s="46"/>
      <c r="DY37" s="46"/>
      <c r="DZ37" s="46"/>
      <c r="EA37" s="46"/>
      <c r="EB37" s="46"/>
      <c r="EC37" s="46"/>
      <c r="ED37" s="46"/>
      <c r="EE37" s="275"/>
      <c r="EF37" s="49"/>
      <c r="EG37" s="275"/>
      <c r="EH37" s="275"/>
      <c r="EI37" s="38"/>
    </row>
    <row r="38" spans="1:139" ht="107.25" customHeight="1" x14ac:dyDescent="0.25">
      <c r="A38" s="447"/>
      <c r="B38" s="451"/>
      <c r="C38" s="275"/>
      <c r="D38" s="275"/>
      <c r="E38" s="275"/>
      <c r="F38" s="275"/>
      <c r="G38" s="275"/>
      <c r="H38" s="275"/>
      <c r="I38" s="275"/>
      <c r="J38" s="275"/>
      <c r="K38" s="447"/>
      <c r="L38" s="275"/>
      <c r="M38" s="275"/>
      <c r="N38" s="447"/>
      <c r="O38" s="275"/>
      <c r="P38" s="544"/>
      <c r="Q38" s="275"/>
      <c r="R38" s="275"/>
      <c r="S38" s="275"/>
      <c r="T38" s="275"/>
      <c r="U38" s="275"/>
      <c r="V38" s="275"/>
      <c r="W38" s="451"/>
      <c r="X38" s="275"/>
      <c r="Y38" s="275"/>
      <c r="Z38" s="275"/>
      <c r="AA38" s="275"/>
      <c r="AB38" s="275"/>
      <c r="AC38" s="275"/>
      <c r="AD38" s="275"/>
      <c r="AE38" s="275"/>
      <c r="AF38" s="275"/>
      <c r="AG38" s="180" t="s">
        <v>142</v>
      </c>
      <c r="AH38" s="56">
        <v>6.7000000000000004E-2</v>
      </c>
      <c r="AI38" s="57">
        <v>0</v>
      </c>
      <c r="AJ38" s="57">
        <v>0</v>
      </c>
      <c r="AK38" s="55">
        <v>0</v>
      </c>
      <c r="AL38" s="57">
        <v>0</v>
      </c>
      <c r="AM38" s="58">
        <f>SUM(AI38:AL38)</f>
        <v>0</v>
      </c>
      <c r="AN38" s="52">
        <v>45291</v>
      </c>
      <c r="AO38" s="47" t="s">
        <v>381</v>
      </c>
      <c r="AP38" s="361"/>
      <c r="AQ38" s="47" t="s">
        <v>132</v>
      </c>
      <c r="AR38" s="275"/>
      <c r="AS38" s="275"/>
      <c r="AT38" s="275"/>
      <c r="AU38" s="275"/>
      <c r="AV38" s="275"/>
      <c r="AW38" s="275"/>
      <c r="AX38" s="275"/>
      <c r="AY38" s="275"/>
      <c r="AZ38" s="275"/>
      <c r="BA38" s="275"/>
      <c r="BB38" s="275"/>
      <c r="BC38" s="275"/>
      <c r="BD38" s="275"/>
      <c r="BE38" s="275"/>
      <c r="BF38" s="275"/>
      <c r="BG38" s="275"/>
      <c r="BH38" s="275"/>
      <c r="BI38" s="275"/>
      <c r="BJ38" s="275"/>
      <c r="BK38" s="275"/>
      <c r="BL38" s="275"/>
      <c r="BM38" s="275"/>
      <c r="BN38" s="379"/>
      <c r="BO38" s="46"/>
      <c r="BP38" s="46"/>
      <c r="BQ38" s="46"/>
      <c r="BR38" s="46"/>
      <c r="BS38" s="46"/>
      <c r="BT38" s="46"/>
      <c r="BU38" s="46"/>
      <c r="BV38" s="46"/>
      <c r="BW38" s="46"/>
      <c r="BX38" s="46"/>
      <c r="BY38" s="46"/>
      <c r="BZ38" s="46"/>
      <c r="CA38" s="275"/>
      <c r="CB38" s="379"/>
      <c r="CC38" s="46"/>
      <c r="CD38" s="46"/>
      <c r="CE38" s="46"/>
      <c r="CF38" s="46"/>
      <c r="CG38" s="46"/>
      <c r="CH38" s="46"/>
      <c r="CI38" s="46"/>
      <c r="CJ38" s="46"/>
      <c r="CK38" s="46"/>
      <c r="CL38" s="46"/>
      <c r="CM38" s="46"/>
      <c r="CN38" s="46"/>
      <c r="CO38" s="275"/>
      <c r="CP38" s="379"/>
      <c r="CQ38" s="46"/>
      <c r="CR38" s="46"/>
      <c r="CS38" s="46"/>
      <c r="CT38" s="46"/>
      <c r="CU38" s="46"/>
      <c r="CV38" s="46"/>
      <c r="CW38" s="46"/>
      <c r="CX38" s="46"/>
      <c r="CY38" s="46"/>
      <c r="CZ38" s="46"/>
      <c r="DA38" s="46"/>
      <c r="DB38" s="46"/>
      <c r="DC38" s="275"/>
      <c r="DD38" s="379"/>
      <c r="DE38" s="46"/>
      <c r="DF38" s="46"/>
      <c r="DG38" s="46"/>
      <c r="DH38" s="46"/>
      <c r="DI38" s="46"/>
      <c r="DJ38" s="46"/>
      <c r="DK38" s="46"/>
      <c r="DL38" s="46"/>
      <c r="DM38" s="46"/>
      <c r="DN38" s="46"/>
      <c r="DO38" s="46"/>
      <c r="DP38" s="46"/>
      <c r="DQ38" s="275"/>
      <c r="DR38" s="379"/>
      <c r="DS38" s="46"/>
      <c r="DT38" s="46"/>
      <c r="DU38" s="46"/>
      <c r="DV38" s="46"/>
      <c r="DW38" s="46"/>
      <c r="DX38" s="46"/>
      <c r="DY38" s="46"/>
      <c r="DZ38" s="46"/>
      <c r="EA38" s="46"/>
      <c r="EB38" s="46"/>
      <c r="EC38" s="46"/>
      <c r="ED38" s="46"/>
      <c r="EE38" s="275"/>
      <c r="EF38" s="49"/>
      <c r="EG38" s="275"/>
      <c r="EH38" s="275"/>
      <c r="EI38" s="38"/>
    </row>
    <row r="39" spans="1:139" ht="409.5" customHeight="1" x14ac:dyDescent="0.25">
      <c r="A39" s="447"/>
      <c r="B39" s="451"/>
      <c r="C39" s="275"/>
      <c r="D39" s="275"/>
      <c r="E39" s="275"/>
      <c r="F39" s="275"/>
      <c r="G39" s="275"/>
      <c r="H39" s="275"/>
      <c r="I39" s="275"/>
      <c r="J39" s="275"/>
      <c r="K39" s="447"/>
      <c r="L39" s="275"/>
      <c r="M39" s="275"/>
      <c r="N39" s="447"/>
      <c r="O39" s="275"/>
      <c r="P39" s="544"/>
      <c r="Q39" s="275"/>
      <c r="R39" s="275"/>
      <c r="S39" s="275"/>
      <c r="T39" s="275"/>
      <c r="U39" s="275"/>
      <c r="V39" s="275"/>
      <c r="W39" s="451"/>
      <c r="X39" s="275"/>
      <c r="Y39" s="275"/>
      <c r="Z39" s="275"/>
      <c r="AA39" s="275"/>
      <c r="AB39" s="275"/>
      <c r="AC39" s="275"/>
      <c r="AD39" s="275"/>
      <c r="AE39" s="275"/>
      <c r="AF39" s="275"/>
      <c r="AG39" s="180" t="s">
        <v>144</v>
      </c>
      <c r="AH39" s="49">
        <v>6.7000000000000004E-2</v>
      </c>
      <c r="AI39" s="50">
        <v>0</v>
      </c>
      <c r="AJ39" s="50">
        <v>0.16600000000000001</v>
      </c>
      <c r="AK39" s="55">
        <v>0.53</v>
      </c>
      <c r="AL39" s="50">
        <v>0.3</v>
      </c>
      <c r="AM39" s="51">
        <f t="shared" si="0"/>
        <v>0.996</v>
      </c>
      <c r="AN39" s="52">
        <v>45291</v>
      </c>
      <c r="AO39" s="53" t="s">
        <v>470</v>
      </c>
      <c r="AP39" s="361"/>
      <c r="AQ39" s="47" t="s">
        <v>132</v>
      </c>
      <c r="AR39" s="275"/>
      <c r="AS39" s="275"/>
      <c r="AT39" s="275"/>
      <c r="AU39" s="275"/>
      <c r="AV39" s="275"/>
      <c r="AW39" s="275"/>
      <c r="AX39" s="275"/>
      <c r="AY39" s="275"/>
      <c r="AZ39" s="275"/>
      <c r="BA39" s="275"/>
      <c r="BB39" s="275"/>
      <c r="BC39" s="275"/>
      <c r="BD39" s="275"/>
      <c r="BE39" s="275"/>
      <c r="BF39" s="275"/>
      <c r="BG39" s="275"/>
      <c r="BH39" s="275"/>
      <c r="BI39" s="275"/>
      <c r="BJ39" s="275"/>
      <c r="BK39" s="275"/>
      <c r="BL39" s="275"/>
      <c r="BM39" s="275"/>
      <c r="BN39" s="379"/>
      <c r="BO39" s="46"/>
      <c r="BP39" s="46"/>
      <c r="BQ39" s="46"/>
      <c r="BR39" s="46"/>
      <c r="BS39" s="46"/>
      <c r="BT39" s="46"/>
      <c r="BU39" s="46"/>
      <c r="BV39" s="46"/>
      <c r="BW39" s="46"/>
      <c r="BX39" s="46"/>
      <c r="BY39" s="46"/>
      <c r="BZ39" s="46"/>
      <c r="CA39" s="275"/>
      <c r="CB39" s="379"/>
      <c r="CC39" s="46"/>
      <c r="CD39" s="46"/>
      <c r="CE39" s="46"/>
      <c r="CF39" s="46"/>
      <c r="CG39" s="46"/>
      <c r="CH39" s="46"/>
      <c r="CI39" s="46"/>
      <c r="CJ39" s="46"/>
      <c r="CK39" s="46"/>
      <c r="CL39" s="46"/>
      <c r="CM39" s="46"/>
      <c r="CN39" s="46"/>
      <c r="CO39" s="275"/>
      <c r="CP39" s="379"/>
      <c r="CQ39" s="46"/>
      <c r="CR39" s="46"/>
      <c r="CS39" s="46"/>
      <c r="CT39" s="46"/>
      <c r="CU39" s="46"/>
      <c r="CV39" s="46"/>
      <c r="CW39" s="46"/>
      <c r="CX39" s="46"/>
      <c r="CY39" s="46"/>
      <c r="CZ39" s="46"/>
      <c r="DA39" s="46"/>
      <c r="DB39" s="46"/>
      <c r="DC39" s="275"/>
      <c r="DD39" s="379"/>
      <c r="DE39" s="46"/>
      <c r="DF39" s="46"/>
      <c r="DG39" s="46"/>
      <c r="DH39" s="46"/>
      <c r="DI39" s="46"/>
      <c r="DJ39" s="46"/>
      <c r="DK39" s="46"/>
      <c r="DL39" s="46"/>
      <c r="DM39" s="46"/>
      <c r="DN39" s="46"/>
      <c r="DO39" s="46"/>
      <c r="DP39" s="46"/>
      <c r="DQ39" s="275"/>
      <c r="DR39" s="379"/>
      <c r="DS39" s="46"/>
      <c r="DT39" s="46"/>
      <c r="DU39" s="46"/>
      <c r="DV39" s="46"/>
      <c r="DW39" s="46"/>
      <c r="DX39" s="46"/>
      <c r="DY39" s="46"/>
      <c r="DZ39" s="46"/>
      <c r="EA39" s="46"/>
      <c r="EB39" s="46"/>
      <c r="EC39" s="46"/>
      <c r="ED39" s="46"/>
      <c r="EE39" s="275"/>
      <c r="EF39" s="49"/>
      <c r="EG39" s="275"/>
      <c r="EH39" s="275"/>
      <c r="EI39" s="38"/>
    </row>
    <row r="40" spans="1:139" ht="409.5" customHeight="1" x14ac:dyDescent="0.25">
      <c r="A40" s="447"/>
      <c r="B40" s="451"/>
      <c r="C40" s="275"/>
      <c r="D40" s="275"/>
      <c r="E40" s="275"/>
      <c r="F40" s="275"/>
      <c r="G40" s="275"/>
      <c r="H40" s="275"/>
      <c r="I40" s="275"/>
      <c r="J40" s="275"/>
      <c r="K40" s="447"/>
      <c r="L40" s="275"/>
      <c r="M40" s="275"/>
      <c r="N40" s="447"/>
      <c r="O40" s="275"/>
      <c r="P40" s="544"/>
      <c r="Q40" s="275"/>
      <c r="R40" s="275"/>
      <c r="S40" s="275"/>
      <c r="T40" s="275"/>
      <c r="U40" s="275"/>
      <c r="V40" s="275"/>
      <c r="W40" s="451"/>
      <c r="X40" s="275"/>
      <c r="Y40" s="275"/>
      <c r="Z40" s="275"/>
      <c r="AA40" s="275"/>
      <c r="AB40" s="275"/>
      <c r="AC40" s="275"/>
      <c r="AD40" s="275"/>
      <c r="AE40" s="275"/>
      <c r="AF40" s="275"/>
      <c r="AG40" s="180" t="s">
        <v>145</v>
      </c>
      <c r="AH40" s="49">
        <v>6.7000000000000004E-2</v>
      </c>
      <c r="AI40" s="50">
        <v>0.25</v>
      </c>
      <c r="AJ40" s="50">
        <v>0.25</v>
      </c>
      <c r="AK40" s="55">
        <v>0.25</v>
      </c>
      <c r="AL40" s="50">
        <v>0.25</v>
      </c>
      <c r="AM40" s="51">
        <f t="shared" si="0"/>
        <v>1</v>
      </c>
      <c r="AN40" s="52">
        <v>45291</v>
      </c>
      <c r="AO40" s="175" t="s">
        <v>471</v>
      </c>
      <c r="AP40" s="361"/>
      <c r="AQ40" s="47" t="s">
        <v>132</v>
      </c>
      <c r="AR40" s="275"/>
      <c r="AS40" s="275"/>
      <c r="AT40" s="275"/>
      <c r="AU40" s="275"/>
      <c r="AV40" s="276"/>
      <c r="AW40" s="276"/>
      <c r="AX40" s="276"/>
      <c r="AY40" s="276"/>
      <c r="AZ40" s="276"/>
      <c r="BA40" s="276"/>
      <c r="BB40" s="276"/>
      <c r="BC40" s="276"/>
      <c r="BD40" s="276"/>
      <c r="BE40" s="276"/>
      <c r="BF40" s="276"/>
      <c r="BG40" s="276"/>
      <c r="BH40" s="276"/>
      <c r="BI40" s="276"/>
      <c r="BJ40" s="276"/>
      <c r="BK40" s="276"/>
      <c r="BL40" s="276"/>
      <c r="BM40" s="276"/>
      <c r="BN40" s="380"/>
      <c r="BO40" s="46"/>
      <c r="BP40" s="46"/>
      <c r="BQ40" s="46"/>
      <c r="BR40" s="46"/>
      <c r="BS40" s="46"/>
      <c r="BT40" s="46"/>
      <c r="BU40" s="46"/>
      <c r="BV40" s="46"/>
      <c r="BW40" s="46"/>
      <c r="BX40" s="46"/>
      <c r="BY40" s="46"/>
      <c r="BZ40" s="46"/>
      <c r="CA40" s="275"/>
      <c r="CB40" s="380"/>
      <c r="CC40" s="46"/>
      <c r="CD40" s="46"/>
      <c r="CE40" s="46"/>
      <c r="CF40" s="46"/>
      <c r="CG40" s="46"/>
      <c r="CH40" s="46"/>
      <c r="CI40" s="46"/>
      <c r="CJ40" s="46"/>
      <c r="CK40" s="46"/>
      <c r="CL40" s="46"/>
      <c r="CM40" s="46"/>
      <c r="CN40" s="46"/>
      <c r="CO40" s="275"/>
      <c r="CP40" s="380"/>
      <c r="CQ40" s="46"/>
      <c r="CR40" s="46"/>
      <c r="CS40" s="46"/>
      <c r="CT40" s="46"/>
      <c r="CU40" s="46"/>
      <c r="CV40" s="46"/>
      <c r="CW40" s="46"/>
      <c r="CX40" s="46"/>
      <c r="CY40" s="46"/>
      <c r="CZ40" s="46"/>
      <c r="DA40" s="46"/>
      <c r="DB40" s="46"/>
      <c r="DC40" s="275"/>
      <c r="DD40" s="380"/>
      <c r="DE40" s="46"/>
      <c r="DF40" s="46"/>
      <c r="DG40" s="46"/>
      <c r="DH40" s="46"/>
      <c r="DI40" s="46"/>
      <c r="DJ40" s="46"/>
      <c r="DK40" s="46"/>
      <c r="DL40" s="46"/>
      <c r="DM40" s="46"/>
      <c r="DN40" s="46"/>
      <c r="DO40" s="46"/>
      <c r="DP40" s="46"/>
      <c r="DQ40" s="275"/>
      <c r="DR40" s="380"/>
      <c r="DS40" s="46"/>
      <c r="DT40" s="46"/>
      <c r="DU40" s="46"/>
      <c r="DV40" s="46"/>
      <c r="DW40" s="46"/>
      <c r="DX40" s="46"/>
      <c r="DY40" s="46"/>
      <c r="DZ40" s="46"/>
      <c r="EA40" s="46"/>
      <c r="EB40" s="46"/>
      <c r="EC40" s="46"/>
      <c r="ED40" s="46"/>
      <c r="EE40" s="275"/>
      <c r="EF40" s="49"/>
      <c r="EG40" s="275"/>
      <c r="EH40" s="275"/>
      <c r="EI40" s="38"/>
    </row>
    <row r="41" spans="1:139" ht="167.25" customHeight="1" x14ac:dyDescent="0.25">
      <c r="A41" s="448"/>
      <c r="B41" s="452"/>
      <c r="C41" s="301"/>
      <c r="D41" s="301"/>
      <c r="E41" s="301"/>
      <c r="F41" s="301"/>
      <c r="G41" s="301"/>
      <c r="H41" s="301"/>
      <c r="I41" s="301"/>
      <c r="J41" s="301"/>
      <c r="K41" s="448"/>
      <c r="L41" s="301"/>
      <c r="M41" s="301"/>
      <c r="N41" s="448"/>
      <c r="O41" s="301"/>
      <c r="P41" s="545"/>
      <c r="Q41" s="301"/>
      <c r="R41" s="301"/>
      <c r="S41" s="301"/>
      <c r="T41" s="301"/>
      <c r="U41" s="301"/>
      <c r="V41" s="301"/>
      <c r="W41" s="452"/>
      <c r="X41" s="301"/>
      <c r="Y41" s="301"/>
      <c r="Z41" s="301"/>
      <c r="AA41" s="301"/>
      <c r="AB41" s="301"/>
      <c r="AC41" s="301"/>
      <c r="AD41" s="301"/>
      <c r="AE41" s="301"/>
      <c r="AF41" s="301"/>
      <c r="AG41" s="553" t="s">
        <v>146</v>
      </c>
      <c r="AH41" s="400">
        <v>6.7000000000000004E-2</v>
      </c>
      <c r="AI41" s="287">
        <v>0.25</v>
      </c>
      <c r="AJ41" s="287">
        <v>0.25</v>
      </c>
      <c r="AK41" s="290">
        <v>0.25</v>
      </c>
      <c r="AL41" s="287">
        <v>0.25</v>
      </c>
      <c r="AM41" s="272">
        <f>SUM(AI41:AL42)</f>
        <v>1</v>
      </c>
      <c r="AN41" s="394">
        <v>45291</v>
      </c>
      <c r="AO41" s="518" t="s">
        <v>469</v>
      </c>
      <c r="AP41" s="361"/>
      <c r="AQ41" s="367" t="s">
        <v>132</v>
      </c>
      <c r="AR41" s="301"/>
      <c r="AS41" s="301"/>
      <c r="AT41" s="301"/>
      <c r="AU41" s="301"/>
      <c r="AV41" s="153"/>
      <c r="AW41" s="153"/>
      <c r="AX41" s="153"/>
      <c r="AY41" s="153"/>
      <c r="AZ41" s="153"/>
      <c r="BA41" s="153"/>
      <c r="BB41" s="153"/>
      <c r="BC41" s="153"/>
      <c r="BD41" s="153"/>
      <c r="BE41" s="153"/>
      <c r="BF41" s="153"/>
      <c r="BG41" s="153"/>
      <c r="BH41" s="153"/>
      <c r="BI41" s="153"/>
      <c r="BJ41" s="153"/>
      <c r="BK41" s="153"/>
      <c r="BL41" s="153"/>
      <c r="BM41" s="153"/>
      <c r="BN41" s="153"/>
      <c r="BO41" s="156"/>
      <c r="BP41" s="156"/>
      <c r="BQ41" s="156"/>
      <c r="BR41" s="156"/>
      <c r="BS41" s="156"/>
      <c r="BT41" s="156"/>
      <c r="BU41" s="156"/>
      <c r="BV41" s="156"/>
      <c r="BW41" s="156"/>
      <c r="BX41" s="156"/>
      <c r="BY41" s="156"/>
      <c r="BZ41" s="156"/>
      <c r="CA41" s="301"/>
      <c r="CB41" s="153"/>
      <c r="CC41" s="156"/>
      <c r="CD41" s="156"/>
      <c r="CE41" s="156"/>
      <c r="CF41" s="156"/>
      <c r="CG41" s="156"/>
      <c r="CH41" s="156"/>
      <c r="CI41" s="156"/>
      <c r="CJ41" s="156"/>
      <c r="CK41" s="156"/>
      <c r="CL41" s="156"/>
      <c r="CM41" s="156"/>
      <c r="CN41" s="156"/>
      <c r="CO41" s="301"/>
      <c r="CP41" s="153"/>
      <c r="CQ41" s="156"/>
      <c r="CR41" s="156"/>
      <c r="CS41" s="156"/>
      <c r="CT41" s="156"/>
      <c r="CU41" s="156"/>
      <c r="CV41" s="156"/>
      <c r="CW41" s="156"/>
      <c r="CX41" s="156"/>
      <c r="CY41" s="156"/>
      <c r="CZ41" s="156"/>
      <c r="DA41" s="156"/>
      <c r="DB41" s="156"/>
      <c r="DC41" s="301"/>
      <c r="DD41" s="153"/>
      <c r="DE41" s="156"/>
      <c r="DF41" s="156"/>
      <c r="DG41" s="156"/>
      <c r="DH41" s="156"/>
      <c r="DI41" s="156"/>
      <c r="DJ41" s="156"/>
      <c r="DK41" s="156"/>
      <c r="DL41" s="156"/>
      <c r="DM41" s="156"/>
      <c r="DN41" s="156"/>
      <c r="DO41" s="156"/>
      <c r="DP41" s="156"/>
      <c r="DQ41" s="301"/>
      <c r="DR41" s="153"/>
      <c r="DS41" s="156"/>
      <c r="DT41" s="156"/>
      <c r="DU41" s="156"/>
      <c r="DV41" s="156"/>
      <c r="DW41" s="156"/>
      <c r="DX41" s="156"/>
      <c r="DY41" s="156"/>
      <c r="DZ41" s="156"/>
      <c r="EA41" s="156"/>
      <c r="EB41" s="156"/>
      <c r="EC41" s="156"/>
      <c r="ED41" s="156"/>
      <c r="EE41" s="301"/>
      <c r="EF41" s="56"/>
      <c r="EG41" s="301"/>
      <c r="EH41" s="301"/>
      <c r="EI41" s="38"/>
    </row>
    <row r="42" spans="1:139" ht="373.5" customHeight="1" x14ac:dyDescent="0.25">
      <c r="A42" s="447"/>
      <c r="B42" s="451"/>
      <c r="C42" s="275"/>
      <c r="D42" s="275"/>
      <c r="E42" s="275"/>
      <c r="F42" s="275"/>
      <c r="G42" s="275"/>
      <c r="H42" s="275"/>
      <c r="I42" s="275"/>
      <c r="J42" s="275"/>
      <c r="K42" s="447"/>
      <c r="L42" s="275"/>
      <c r="M42" s="275"/>
      <c r="N42" s="447"/>
      <c r="O42" s="275"/>
      <c r="P42" s="544"/>
      <c r="Q42" s="275"/>
      <c r="R42" s="275"/>
      <c r="S42" s="275"/>
      <c r="T42" s="275"/>
      <c r="U42" s="275"/>
      <c r="V42" s="275"/>
      <c r="W42" s="451"/>
      <c r="X42" s="275"/>
      <c r="Y42" s="275"/>
      <c r="Z42" s="275"/>
      <c r="AA42" s="275"/>
      <c r="AB42" s="275"/>
      <c r="AC42" s="275"/>
      <c r="AD42" s="275"/>
      <c r="AE42" s="275"/>
      <c r="AF42" s="275"/>
      <c r="AG42" s="554"/>
      <c r="AH42" s="402"/>
      <c r="AI42" s="289"/>
      <c r="AJ42" s="289"/>
      <c r="AK42" s="292"/>
      <c r="AL42" s="289"/>
      <c r="AM42" s="273"/>
      <c r="AN42" s="395"/>
      <c r="AO42" s="519"/>
      <c r="AP42" s="361"/>
      <c r="AQ42" s="362"/>
      <c r="AR42" s="275"/>
      <c r="AS42" s="275"/>
      <c r="AT42" s="275"/>
      <c r="AU42" s="275"/>
      <c r="AV42" s="307" t="s">
        <v>147</v>
      </c>
      <c r="AW42" s="300" t="s">
        <v>148</v>
      </c>
      <c r="AX42" s="307" t="s">
        <v>129</v>
      </c>
      <c r="AY42" s="300"/>
      <c r="AZ42" s="300"/>
      <c r="BA42" s="274">
        <v>0</v>
      </c>
      <c r="BB42" s="274">
        <v>0</v>
      </c>
      <c r="BC42" s="274">
        <v>7776052</v>
      </c>
      <c r="BD42" s="274">
        <v>7776052</v>
      </c>
      <c r="BE42" s="274">
        <v>7776052</v>
      </c>
      <c r="BF42" s="274">
        <v>7776052</v>
      </c>
      <c r="BG42" s="274">
        <v>7776052</v>
      </c>
      <c r="BH42" s="274">
        <v>7776052</v>
      </c>
      <c r="BI42" s="274">
        <v>7776052</v>
      </c>
      <c r="BJ42" s="274">
        <v>7776052</v>
      </c>
      <c r="BK42" s="274">
        <v>7776052</v>
      </c>
      <c r="BL42" s="274">
        <v>7776063</v>
      </c>
      <c r="BM42" s="389">
        <f>SUM(BA42:BL43)</f>
        <v>77760531</v>
      </c>
      <c r="BN42" s="378">
        <v>0</v>
      </c>
      <c r="BO42" s="46"/>
      <c r="BP42" s="46"/>
      <c r="BQ42" s="46"/>
      <c r="BR42" s="46"/>
      <c r="BS42" s="46"/>
      <c r="BT42" s="46"/>
      <c r="BU42" s="46"/>
      <c r="BV42" s="46"/>
      <c r="BW42" s="46"/>
      <c r="BX42" s="46"/>
      <c r="BY42" s="46"/>
      <c r="BZ42" s="46"/>
      <c r="CA42" s="275"/>
      <c r="CB42" s="381">
        <v>77760531</v>
      </c>
      <c r="CC42" s="46"/>
      <c r="CD42" s="46"/>
      <c r="CE42" s="46"/>
      <c r="CF42" s="46"/>
      <c r="CG42" s="46"/>
      <c r="CH42" s="46"/>
      <c r="CI42" s="46"/>
      <c r="CJ42" s="46"/>
      <c r="CK42" s="46"/>
      <c r="CL42" s="46"/>
      <c r="CM42" s="46"/>
      <c r="CN42" s="46"/>
      <c r="CO42" s="275"/>
      <c r="CP42" s="381">
        <v>77760531</v>
      </c>
      <c r="CQ42" s="46"/>
      <c r="CR42" s="46"/>
      <c r="CS42" s="46"/>
      <c r="CT42" s="46"/>
      <c r="CU42" s="46"/>
      <c r="CV42" s="46"/>
      <c r="CW42" s="46"/>
      <c r="CX42" s="46"/>
      <c r="CY42" s="46"/>
      <c r="CZ42" s="46"/>
      <c r="DA42" s="46"/>
      <c r="DB42" s="46"/>
      <c r="DC42" s="275"/>
      <c r="DD42" s="381">
        <v>77760531</v>
      </c>
      <c r="DE42" s="46"/>
      <c r="DF42" s="46"/>
      <c r="DG42" s="46"/>
      <c r="DH42" s="46"/>
      <c r="DI42" s="46"/>
      <c r="DJ42" s="46"/>
      <c r="DK42" s="46"/>
      <c r="DL42" s="46"/>
      <c r="DM42" s="46"/>
      <c r="DN42" s="46"/>
      <c r="DO42" s="46"/>
      <c r="DP42" s="46"/>
      <c r="DQ42" s="275"/>
      <c r="DR42" s="381">
        <v>77760531</v>
      </c>
      <c r="DS42" s="46"/>
      <c r="DT42" s="46"/>
      <c r="DU42" s="46"/>
      <c r="DV42" s="46"/>
      <c r="DW42" s="46"/>
      <c r="DX42" s="46"/>
      <c r="DY42" s="46"/>
      <c r="DZ42" s="46"/>
      <c r="EA42" s="46"/>
      <c r="EB42" s="46"/>
      <c r="EC42" s="46"/>
      <c r="ED42" s="46"/>
      <c r="EE42" s="275"/>
      <c r="EF42" s="49"/>
      <c r="EG42" s="275"/>
      <c r="EH42" s="275"/>
      <c r="EI42" s="38"/>
    </row>
    <row r="43" spans="1:139" ht="409.6" customHeight="1" x14ac:dyDescent="0.25">
      <c r="A43" s="447"/>
      <c r="B43" s="451"/>
      <c r="C43" s="275"/>
      <c r="D43" s="275"/>
      <c r="E43" s="275"/>
      <c r="F43" s="275"/>
      <c r="G43" s="275"/>
      <c r="H43" s="275"/>
      <c r="I43" s="275"/>
      <c r="J43" s="275"/>
      <c r="K43" s="447"/>
      <c r="L43" s="275"/>
      <c r="M43" s="275"/>
      <c r="N43" s="447"/>
      <c r="O43" s="275"/>
      <c r="P43" s="544"/>
      <c r="Q43" s="275"/>
      <c r="R43" s="275"/>
      <c r="S43" s="275"/>
      <c r="T43" s="275"/>
      <c r="U43" s="275"/>
      <c r="V43" s="275"/>
      <c r="W43" s="451"/>
      <c r="X43" s="275"/>
      <c r="Y43" s="275"/>
      <c r="Z43" s="275"/>
      <c r="AA43" s="275"/>
      <c r="AB43" s="275"/>
      <c r="AC43" s="275"/>
      <c r="AD43" s="275"/>
      <c r="AE43" s="275"/>
      <c r="AF43" s="275"/>
      <c r="AG43" s="180" t="s">
        <v>149</v>
      </c>
      <c r="AH43" s="49">
        <v>6.2E-2</v>
      </c>
      <c r="AI43" s="50">
        <v>8.3000000000000004E-2</v>
      </c>
      <c r="AJ43" s="50">
        <v>0.25</v>
      </c>
      <c r="AK43" s="55">
        <v>0.42</v>
      </c>
      <c r="AL43" s="50">
        <v>0.25</v>
      </c>
      <c r="AM43" s="51">
        <f t="shared" si="0"/>
        <v>1.0030000000000001</v>
      </c>
      <c r="AN43" s="52">
        <v>45291</v>
      </c>
      <c r="AO43" s="53" t="s">
        <v>382</v>
      </c>
      <c r="AP43" s="362"/>
      <c r="AQ43" s="47" t="s">
        <v>132</v>
      </c>
      <c r="AR43" s="275"/>
      <c r="AS43" s="275"/>
      <c r="AT43" s="275"/>
      <c r="AU43" s="275"/>
      <c r="AV43" s="276"/>
      <c r="AW43" s="276"/>
      <c r="AX43" s="276"/>
      <c r="AY43" s="276"/>
      <c r="AZ43" s="276"/>
      <c r="BA43" s="276"/>
      <c r="BB43" s="276"/>
      <c r="BC43" s="276"/>
      <c r="BD43" s="276"/>
      <c r="BE43" s="276"/>
      <c r="BF43" s="276"/>
      <c r="BG43" s="276"/>
      <c r="BH43" s="276"/>
      <c r="BI43" s="276"/>
      <c r="BJ43" s="276"/>
      <c r="BK43" s="276"/>
      <c r="BL43" s="276"/>
      <c r="BM43" s="276"/>
      <c r="BN43" s="380"/>
      <c r="BO43" s="46"/>
      <c r="BP43" s="46"/>
      <c r="BQ43" s="46"/>
      <c r="BR43" s="46"/>
      <c r="BS43" s="46"/>
      <c r="BT43" s="46"/>
      <c r="BU43" s="46"/>
      <c r="BV43" s="46"/>
      <c r="BW43" s="46"/>
      <c r="BX43" s="46"/>
      <c r="BY43" s="46"/>
      <c r="BZ43" s="46"/>
      <c r="CA43" s="275"/>
      <c r="CB43" s="380"/>
      <c r="CC43" s="46"/>
      <c r="CD43" s="46"/>
      <c r="CE43" s="46"/>
      <c r="CF43" s="46"/>
      <c r="CG43" s="46"/>
      <c r="CH43" s="46"/>
      <c r="CI43" s="46"/>
      <c r="CJ43" s="46"/>
      <c r="CK43" s="46"/>
      <c r="CL43" s="46"/>
      <c r="CM43" s="46"/>
      <c r="CN43" s="46"/>
      <c r="CO43" s="275"/>
      <c r="CP43" s="380"/>
      <c r="CQ43" s="46"/>
      <c r="CR43" s="46"/>
      <c r="CS43" s="46"/>
      <c r="CT43" s="46"/>
      <c r="CU43" s="46"/>
      <c r="CV43" s="46"/>
      <c r="CW43" s="46"/>
      <c r="CX43" s="46"/>
      <c r="CY43" s="46"/>
      <c r="CZ43" s="46"/>
      <c r="DA43" s="46"/>
      <c r="DB43" s="46"/>
      <c r="DC43" s="275"/>
      <c r="DD43" s="380"/>
      <c r="DE43" s="46"/>
      <c r="DF43" s="46"/>
      <c r="DG43" s="46"/>
      <c r="DH43" s="46"/>
      <c r="DI43" s="46"/>
      <c r="DJ43" s="46"/>
      <c r="DK43" s="46"/>
      <c r="DL43" s="46"/>
      <c r="DM43" s="46"/>
      <c r="DN43" s="46"/>
      <c r="DO43" s="46"/>
      <c r="DP43" s="46"/>
      <c r="DQ43" s="275"/>
      <c r="DR43" s="380"/>
      <c r="DS43" s="46"/>
      <c r="DT43" s="46"/>
      <c r="DU43" s="46"/>
      <c r="DV43" s="46"/>
      <c r="DW43" s="46"/>
      <c r="DX43" s="46"/>
      <c r="DY43" s="46"/>
      <c r="DZ43" s="46"/>
      <c r="EA43" s="46"/>
      <c r="EB43" s="46"/>
      <c r="EC43" s="46"/>
      <c r="ED43" s="46"/>
      <c r="EE43" s="275"/>
      <c r="EF43" s="49"/>
      <c r="EG43" s="275"/>
      <c r="EH43" s="276"/>
      <c r="EI43" s="38"/>
    </row>
    <row r="44" spans="1:139" ht="68.25" customHeight="1" x14ac:dyDescent="0.25">
      <c r="A44" s="447"/>
      <c r="B44" s="451"/>
      <c r="C44" s="275"/>
      <c r="D44" s="275"/>
      <c r="E44" s="275"/>
      <c r="F44" s="275"/>
      <c r="G44" s="275"/>
      <c r="H44" s="275"/>
      <c r="I44" s="275"/>
      <c r="J44" s="275"/>
      <c r="K44" s="447"/>
      <c r="L44" s="275"/>
      <c r="M44" s="275"/>
      <c r="N44" s="447"/>
      <c r="O44" s="275"/>
      <c r="P44" s="544"/>
      <c r="Q44" s="275"/>
      <c r="R44" s="275"/>
      <c r="S44" s="275"/>
      <c r="T44" s="275"/>
      <c r="U44" s="275"/>
      <c r="V44" s="275"/>
      <c r="W44" s="451"/>
      <c r="X44" s="275"/>
      <c r="Y44" s="275"/>
      <c r="Z44" s="275"/>
      <c r="AA44" s="275"/>
      <c r="AB44" s="275"/>
      <c r="AC44" s="275"/>
      <c r="AD44" s="275"/>
      <c r="AE44" s="275"/>
      <c r="AF44" s="275"/>
      <c r="AG44" s="41" t="s">
        <v>150</v>
      </c>
      <c r="AH44" s="42">
        <v>0.33</v>
      </c>
      <c r="AI44" s="42">
        <f>SUM(AH45*AI45)+(AH47*AI47)+(AH53*AI53)+(AH55*AI55)+(AH59*AI59)+(AH60*AI60)</f>
        <v>0.125</v>
      </c>
      <c r="AJ44" s="42">
        <f>SUM(AH45*AJ45)+(AH47*AJ47)+(AH53*AJ53)+(AH55*AJ55)+(AH59*AJ59)+(AH60*AJ60)</f>
        <v>0.13300000000000001</v>
      </c>
      <c r="AK44" s="42">
        <f>SUM(AH45*AK45)+(AH47*AK47)+(AH53*AK53)+(AH55*AK55)+(AH59*AK59)+(AH60*AK60)</f>
        <v>0.31700000000000006</v>
      </c>
      <c r="AL44" s="42">
        <f>SUM(AH45*AL45)+(AH47*AL47)+(AH53*AL53)+(AH55*AL55)+(AH59*AL59)+(AH60*AL60)</f>
        <v>0.32500000000000007</v>
      </c>
      <c r="AM44" s="42">
        <f t="shared" si="0"/>
        <v>0.90000000000000013</v>
      </c>
      <c r="AN44" s="59">
        <v>45291</v>
      </c>
      <c r="AO44" s="47"/>
      <c r="AP44" s="45"/>
      <c r="AQ44" s="46" t="s">
        <v>124</v>
      </c>
      <c r="AR44" s="275"/>
      <c r="AS44" s="275"/>
      <c r="AT44" s="275"/>
      <c r="AU44" s="275"/>
      <c r="AV44" s="307" t="s">
        <v>147</v>
      </c>
      <c r="AW44" s="300" t="s">
        <v>148</v>
      </c>
      <c r="AX44" s="307" t="s">
        <v>151</v>
      </c>
      <c r="AY44" s="300"/>
      <c r="AZ44" s="300"/>
      <c r="BA44" s="274">
        <v>0</v>
      </c>
      <c r="BB44" s="274">
        <v>0</v>
      </c>
      <c r="BC44" s="274">
        <v>126852662.7</v>
      </c>
      <c r="BD44" s="274">
        <v>126852662.7</v>
      </c>
      <c r="BE44" s="274">
        <v>126852662.7</v>
      </c>
      <c r="BF44" s="274">
        <v>126852662.7</v>
      </c>
      <c r="BG44" s="274">
        <v>126852662.7</v>
      </c>
      <c r="BH44" s="274">
        <v>126852662.7</v>
      </c>
      <c r="BI44" s="274">
        <v>126852662.7</v>
      </c>
      <c r="BJ44" s="274">
        <v>126852662.7</v>
      </c>
      <c r="BK44" s="274">
        <v>126852662.7</v>
      </c>
      <c r="BL44" s="274">
        <v>126852662.7</v>
      </c>
      <c r="BM44" s="389">
        <f>SUM(BA44:BL45)</f>
        <v>1268526627.0000002</v>
      </c>
      <c r="BN44" s="378">
        <v>0</v>
      </c>
      <c r="BO44" s="46"/>
      <c r="BP44" s="46"/>
      <c r="BQ44" s="46"/>
      <c r="BR44" s="46"/>
      <c r="BS44" s="46"/>
      <c r="BT44" s="46"/>
      <c r="BU44" s="46"/>
      <c r="BV44" s="46"/>
      <c r="BW44" s="46"/>
      <c r="BX44" s="46"/>
      <c r="BY44" s="46"/>
      <c r="BZ44" s="46"/>
      <c r="CA44" s="275"/>
      <c r="CB44" s="381">
        <v>1268526627</v>
      </c>
      <c r="CC44" s="46"/>
      <c r="CD44" s="46"/>
      <c r="CE44" s="46"/>
      <c r="CF44" s="46"/>
      <c r="CG44" s="46"/>
      <c r="CH44" s="46"/>
      <c r="CI44" s="46"/>
      <c r="CJ44" s="46"/>
      <c r="CK44" s="46"/>
      <c r="CL44" s="46"/>
      <c r="CM44" s="46"/>
      <c r="CN44" s="46"/>
      <c r="CO44" s="275"/>
      <c r="CP44" s="381">
        <v>1268526627</v>
      </c>
      <c r="CQ44" s="46"/>
      <c r="CR44" s="46"/>
      <c r="CS44" s="46"/>
      <c r="CT44" s="46"/>
      <c r="CU44" s="46"/>
      <c r="CV44" s="46"/>
      <c r="CW44" s="46"/>
      <c r="CX44" s="46"/>
      <c r="CY44" s="46"/>
      <c r="CZ44" s="46"/>
      <c r="DA44" s="46"/>
      <c r="DB44" s="46"/>
      <c r="DC44" s="275"/>
      <c r="DD44" s="381">
        <v>1268526627</v>
      </c>
      <c r="DE44" s="46"/>
      <c r="DF44" s="46"/>
      <c r="DG44" s="46"/>
      <c r="DH44" s="46"/>
      <c r="DI44" s="46"/>
      <c r="DJ44" s="46"/>
      <c r="DK44" s="46"/>
      <c r="DL44" s="46"/>
      <c r="DM44" s="46"/>
      <c r="DN44" s="46"/>
      <c r="DO44" s="46"/>
      <c r="DP44" s="46"/>
      <c r="DQ44" s="275"/>
      <c r="DR44" s="381">
        <v>1268526627</v>
      </c>
      <c r="DS44" s="46"/>
      <c r="DT44" s="46"/>
      <c r="DU44" s="46"/>
      <c r="DV44" s="46"/>
      <c r="DW44" s="46"/>
      <c r="DX44" s="46"/>
      <c r="DY44" s="46"/>
      <c r="DZ44" s="46"/>
      <c r="EA44" s="46"/>
      <c r="EB44" s="46"/>
      <c r="EC44" s="46"/>
      <c r="ED44" s="46"/>
      <c r="EE44" s="275"/>
      <c r="EF44" s="49"/>
      <c r="EG44" s="275"/>
      <c r="EH44" s="45"/>
      <c r="EI44" s="38"/>
    </row>
    <row r="45" spans="1:139" ht="107.25" customHeight="1" x14ac:dyDescent="0.25">
      <c r="A45" s="447"/>
      <c r="B45" s="451"/>
      <c r="C45" s="275"/>
      <c r="D45" s="275"/>
      <c r="E45" s="275"/>
      <c r="F45" s="275"/>
      <c r="G45" s="275"/>
      <c r="H45" s="275"/>
      <c r="I45" s="275"/>
      <c r="J45" s="275"/>
      <c r="K45" s="447"/>
      <c r="L45" s="275"/>
      <c r="M45" s="275"/>
      <c r="N45" s="447"/>
      <c r="O45" s="275"/>
      <c r="P45" s="544"/>
      <c r="Q45" s="275"/>
      <c r="R45" s="275"/>
      <c r="S45" s="275"/>
      <c r="T45" s="275"/>
      <c r="U45" s="275"/>
      <c r="V45" s="275"/>
      <c r="W45" s="451"/>
      <c r="X45" s="275"/>
      <c r="Y45" s="275"/>
      <c r="Z45" s="275"/>
      <c r="AA45" s="275"/>
      <c r="AB45" s="275"/>
      <c r="AC45" s="275"/>
      <c r="AD45" s="275"/>
      <c r="AE45" s="275"/>
      <c r="AF45" s="275"/>
      <c r="AG45" s="293" t="s">
        <v>152</v>
      </c>
      <c r="AH45" s="272">
        <v>0.2</v>
      </c>
      <c r="AI45" s="287">
        <v>0</v>
      </c>
      <c r="AJ45" s="287">
        <v>0</v>
      </c>
      <c r="AK45" s="523">
        <v>0.25</v>
      </c>
      <c r="AL45" s="287">
        <v>0.75</v>
      </c>
      <c r="AM45" s="272">
        <f t="shared" si="0"/>
        <v>1</v>
      </c>
      <c r="AN45" s="394">
        <v>45291</v>
      </c>
      <c r="AO45" s="368" t="s">
        <v>153</v>
      </c>
      <c r="AP45" s="367" t="s">
        <v>485</v>
      </c>
      <c r="AQ45" s="367" t="s">
        <v>132</v>
      </c>
      <c r="AR45" s="275"/>
      <c r="AS45" s="275"/>
      <c r="AT45" s="275"/>
      <c r="AU45" s="275"/>
      <c r="AV45" s="276"/>
      <c r="AW45" s="276"/>
      <c r="AX45" s="276"/>
      <c r="AY45" s="276"/>
      <c r="AZ45" s="276"/>
      <c r="BA45" s="276"/>
      <c r="BB45" s="276"/>
      <c r="BC45" s="276"/>
      <c r="BD45" s="276"/>
      <c r="BE45" s="276"/>
      <c r="BF45" s="276"/>
      <c r="BG45" s="276"/>
      <c r="BH45" s="276"/>
      <c r="BI45" s="276"/>
      <c r="BJ45" s="276"/>
      <c r="BK45" s="276"/>
      <c r="BL45" s="276"/>
      <c r="BM45" s="276"/>
      <c r="BN45" s="380"/>
      <c r="BO45" s="46"/>
      <c r="BP45" s="46"/>
      <c r="BQ45" s="46"/>
      <c r="BR45" s="46"/>
      <c r="BS45" s="46"/>
      <c r="BT45" s="46"/>
      <c r="BU45" s="46"/>
      <c r="BV45" s="46"/>
      <c r="BW45" s="46"/>
      <c r="BX45" s="46"/>
      <c r="BY45" s="46"/>
      <c r="BZ45" s="46"/>
      <c r="CA45" s="275"/>
      <c r="CB45" s="380"/>
      <c r="CC45" s="46"/>
      <c r="CD45" s="46"/>
      <c r="CE45" s="46"/>
      <c r="CF45" s="46"/>
      <c r="CG45" s="46"/>
      <c r="CH45" s="46"/>
      <c r="CI45" s="46"/>
      <c r="CJ45" s="46"/>
      <c r="CK45" s="46"/>
      <c r="CL45" s="46"/>
      <c r="CM45" s="46"/>
      <c r="CN45" s="46"/>
      <c r="CO45" s="275"/>
      <c r="CP45" s="380"/>
      <c r="CQ45" s="46"/>
      <c r="CR45" s="46"/>
      <c r="CS45" s="46"/>
      <c r="CT45" s="46"/>
      <c r="CU45" s="46"/>
      <c r="CV45" s="46"/>
      <c r="CW45" s="46"/>
      <c r="CX45" s="46"/>
      <c r="CY45" s="46"/>
      <c r="CZ45" s="46"/>
      <c r="DA45" s="46"/>
      <c r="DB45" s="46"/>
      <c r="DC45" s="275"/>
      <c r="DD45" s="380"/>
      <c r="DE45" s="46"/>
      <c r="DF45" s="46"/>
      <c r="DG45" s="46"/>
      <c r="DH45" s="46"/>
      <c r="DI45" s="46"/>
      <c r="DJ45" s="46"/>
      <c r="DK45" s="46"/>
      <c r="DL45" s="46"/>
      <c r="DM45" s="46"/>
      <c r="DN45" s="46"/>
      <c r="DO45" s="46"/>
      <c r="DP45" s="46"/>
      <c r="DQ45" s="275"/>
      <c r="DR45" s="380"/>
      <c r="DS45" s="46"/>
      <c r="DT45" s="46"/>
      <c r="DU45" s="46"/>
      <c r="DV45" s="46"/>
      <c r="DW45" s="46"/>
      <c r="DX45" s="46"/>
      <c r="DY45" s="46"/>
      <c r="DZ45" s="46"/>
      <c r="EA45" s="46"/>
      <c r="EB45" s="46"/>
      <c r="EC45" s="46"/>
      <c r="ED45" s="46"/>
      <c r="EE45" s="275"/>
      <c r="EF45" s="49"/>
      <c r="EG45" s="275"/>
      <c r="EH45" s="45"/>
      <c r="EI45" s="38"/>
    </row>
    <row r="46" spans="1:139" ht="107.25" customHeight="1" x14ac:dyDescent="0.25">
      <c r="A46" s="448"/>
      <c r="B46" s="452"/>
      <c r="C46" s="301"/>
      <c r="D46" s="301"/>
      <c r="E46" s="301"/>
      <c r="F46" s="301"/>
      <c r="G46" s="301"/>
      <c r="H46" s="301"/>
      <c r="I46" s="301"/>
      <c r="J46" s="301"/>
      <c r="K46" s="448"/>
      <c r="L46" s="301"/>
      <c r="M46" s="301"/>
      <c r="N46" s="448"/>
      <c r="O46" s="301"/>
      <c r="P46" s="545"/>
      <c r="Q46" s="301"/>
      <c r="R46" s="301"/>
      <c r="S46" s="301"/>
      <c r="T46" s="301"/>
      <c r="U46" s="301"/>
      <c r="V46" s="301"/>
      <c r="W46" s="452"/>
      <c r="X46" s="301"/>
      <c r="Y46" s="301"/>
      <c r="Z46" s="301"/>
      <c r="AA46" s="301"/>
      <c r="AB46" s="301"/>
      <c r="AC46" s="301"/>
      <c r="AD46" s="301"/>
      <c r="AE46" s="301"/>
      <c r="AF46" s="301"/>
      <c r="AG46" s="295"/>
      <c r="AH46" s="273"/>
      <c r="AI46" s="289"/>
      <c r="AJ46" s="289"/>
      <c r="AK46" s="524"/>
      <c r="AL46" s="289"/>
      <c r="AM46" s="273"/>
      <c r="AN46" s="395"/>
      <c r="AO46" s="369"/>
      <c r="AP46" s="362"/>
      <c r="AQ46" s="362"/>
      <c r="AR46" s="301"/>
      <c r="AS46" s="301"/>
      <c r="AT46" s="301"/>
      <c r="AU46" s="301"/>
      <c r="AV46" s="230" t="s">
        <v>127</v>
      </c>
      <c r="AW46" s="230" t="s">
        <v>503</v>
      </c>
      <c r="AX46" s="231" t="s">
        <v>151</v>
      </c>
      <c r="AY46" s="229"/>
      <c r="AZ46" s="229"/>
      <c r="BA46" s="116">
        <v>0</v>
      </c>
      <c r="BB46" s="116">
        <v>0</v>
      </c>
      <c r="BC46" s="116">
        <v>0</v>
      </c>
      <c r="BD46" s="116">
        <v>0</v>
      </c>
      <c r="BE46" s="116">
        <v>0</v>
      </c>
      <c r="BF46" s="116">
        <v>0</v>
      </c>
      <c r="BG46" s="116">
        <v>0</v>
      </c>
      <c r="BH46" s="116">
        <v>33359287.800000001</v>
      </c>
      <c r="BI46" s="116">
        <v>33359287.800000001</v>
      </c>
      <c r="BJ46" s="116">
        <v>33359287.800000001</v>
      </c>
      <c r="BK46" s="116">
        <v>33359287.800000001</v>
      </c>
      <c r="BL46" s="116">
        <v>33359287.800000001</v>
      </c>
      <c r="BM46" s="68">
        <f>SUM(BA46:BL46)</f>
        <v>166796439</v>
      </c>
      <c r="BN46" s="227">
        <v>0</v>
      </c>
      <c r="BO46" s="156"/>
      <c r="BP46" s="156"/>
      <c r="BQ46" s="156"/>
      <c r="BR46" s="156"/>
      <c r="BS46" s="156"/>
      <c r="BT46" s="156"/>
      <c r="BU46" s="156"/>
      <c r="BV46" s="156"/>
      <c r="BW46" s="156"/>
      <c r="BX46" s="156"/>
      <c r="BY46" s="156"/>
      <c r="BZ46" s="156"/>
      <c r="CA46" s="301"/>
      <c r="CB46" s="226">
        <v>166796439</v>
      </c>
      <c r="CC46" s="156"/>
      <c r="CD46" s="156"/>
      <c r="CE46" s="156"/>
      <c r="CF46" s="156"/>
      <c r="CG46" s="156"/>
      <c r="CH46" s="156"/>
      <c r="CI46" s="156"/>
      <c r="CJ46" s="156"/>
      <c r="CK46" s="156"/>
      <c r="CL46" s="156"/>
      <c r="CM46" s="156"/>
      <c r="CN46" s="156"/>
      <c r="CO46" s="301"/>
      <c r="CP46" s="226">
        <v>166796439</v>
      </c>
      <c r="CQ46" s="156"/>
      <c r="CR46" s="156"/>
      <c r="CS46" s="156"/>
      <c r="CT46" s="156"/>
      <c r="CU46" s="156"/>
      <c r="CV46" s="156"/>
      <c r="CW46" s="156"/>
      <c r="CX46" s="156"/>
      <c r="CY46" s="156"/>
      <c r="CZ46" s="156"/>
      <c r="DA46" s="156"/>
      <c r="DB46" s="156"/>
      <c r="DC46" s="301"/>
      <c r="DD46" s="226">
        <v>166796439</v>
      </c>
      <c r="DE46" s="156"/>
      <c r="DF46" s="156"/>
      <c r="DG46" s="156"/>
      <c r="DH46" s="156"/>
      <c r="DI46" s="156"/>
      <c r="DJ46" s="156"/>
      <c r="DK46" s="156"/>
      <c r="DL46" s="156"/>
      <c r="DM46" s="156"/>
      <c r="DN46" s="156"/>
      <c r="DO46" s="156"/>
      <c r="DP46" s="156"/>
      <c r="DQ46" s="301"/>
      <c r="DR46" s="226">
        <v>166796439</v>
      </c>
      <c r="DS46" s="156"/>
      <c r="DT46" s="156"/>
      <c r="DU46" s="156"/>
      <c r="DV46" s="156"/>
      <c r="DW46" s="156"/>
      <c r="DX46" s="156"/>
      <c r="DY46" s="156"/>
      <c r="DZ46" s="156"/>
      <c r="EA46" s="156"/>
      <c r="EB46" s="156"/>
      <c r="EC46" s="156"/>
      <c r="ED46" s="156"/>
      <c r="EE46" s="301"/>
      <c r="EF46" s="56"/>
      <c r="EG46" s="301"/>
      <c r="EH46" s="44"/>
      <c r="EI46" s="38"/>
    </row>
    <row r="47" spans="1:139" ht="51" customHeight="1" x14ac:dyDescent="0.25">
      <c r="A47" s="447"/>
      <c r="B47" s="451"/>
      <c r="C47" s="275"/>
      <c r="D47" s="275"/>
      <c r="E47" s="275"/>
      <c r="F47" s="275"/>
      <c r="G47" s="275"/>
      <c r="H47" s="275"/>
      <c r="I47" s="275"/>
      <c r="J47" s="275"/>
      <c r="K47" s="447"/>
      <c r="L47" s="275"/>
      <c r="M47" s="275"/>
      <c r="N47" s="447"/>
      <c r="O47" s="275"/>
      <c r="P47" s="544"/>
      <c r="Q47" s="275"/>
      <c r="R47" s="275"/>
      <c r="S47" s="275"/>
      <c r="T47" s="275"/>
      <c r="U47" s="275"/>
      <c r="V47" s="275"/>
      <c r="W47" s="451"/>
      <c r="X47" s="275"/>
      <c r="Y47" s="275"/>
      <c r="Z47" s="275"/>
      <c r="AA47" s="275"/>
      <c r="AB47" s="275"/>
      <c r="AC47" s="275"/>
      <c r="AD47" s="275"/>
      <c r="AE47" s="275"/>
      <c r="AF47" s="275"/>
      <c r="AG47" s="414" t="s">
        <v>154</v>
      </c>
      <c r="AH47" s="464">
        <v>0.3</v>
      </c>
      <c r="AI47" s="315">
        <v>0.25</v>
      </c>
      <c r="AJ47" s="315">
        <v>0.25</v>
      </c>
      <c r="AK47" s="391">
        <v>0.25</v>
      </c>
      <c r="AL47" s="315">
        <v>0.25</v>
      </c>
      <c r="AM47" s="464">
        <f>SUM(AI47:AL52)</f>
        <v>1</v>
      </c>
      <c r="AN47" s="427">
        <v>45291</v>
      </c>
      <c r="AO47" s="428" t="s">
        <v>155</v>
      </c>
      <c r="AP47" s="300" t="s">
        <v>156</v>
      </c>
      <c r="AQ47" s="300" t="s">
        <v>132</v>
      </c>
      <c r="AR47" s="275"/>
      <c r="AS47" s="275"/>
      <c r="AT47" s="275"/>
      <c r="AU47" s="275"/>
      <c r="AV47" s="60" t="s">
        <v>127</v>
      </c>
      <c r="AW47" s="61" t="s">
        <v>503</v>
      </c>
      <c r="AX47" s="62" t="s">
        <v>129</v>
      </c>
      <c r="AY47" s="63"/>
      <c r="AZ47" s="63"/>
      <c r="BA47" s="64">
        <v>0</v>
      </c>
      <c r="BB47" s="64">
        <v>24425725</v>
      </c>
      <c r="BC47" s="64">
        <v>24425725</v>
      </c>
      <c r="BD47" s="64">
        <v>24425725</v>
      </c>
      <c r="BE47" s="64">
        <v>24425725</v>
      </c>
      <c r="BF47" s="64">
        <v>0</v>
      </c>
      <c r="BG47" s="64">
        <v>0</v>
      </c>
      <c r="BH47" s="64">
        <v>0</v>
      </c>
      <c r="BI47" s="64">
        <v>0</v>
      </c>
      <c r="BJ47" s="64">
        <v>0</v>
      </c>
      <c r="BK47" s="64">
        <v>0</v>
      </c>
      <c r="BL47" s="64">
        <v>0</v>
      </c>
      <c r="BM47" s="68">
        <f>SUM(BA47:BL47)</f>
        <v>97702900</v>
      </c>
      <c r="BN47" s="224">
        <v>97702900</v>
      </c>
      <c r="BO47" s="46"/>
      <c r="BP47" s="46"/>
      <c r="BQ47" s="46"/>
      <c r="BR47" s="46"/>
      <c r="BS47" s="48"/>
      <c r="BT47" s="46"/>
      <c r="BU47" s="46"/>
      <c r="BV47" s="46"/>
      <c r="BW47" s="46"/>
      <c r="BX47" s="46"/>
      <c r="BY47" s="46"/>
      <c r="BZ47" s="46"/>
      <c r="CA47" s="275"/>
      <c r="CB47" s="225">
        <v>97702900</v>
      </c>
      <c r="CC47" s="46"/>
      <c r="CD47" s="46"/>
      <c r="CE47" s="46"/>
      <c r="CF47" s="46"/>
      <c r="CG47" s="46"/>
      <c r="CH47" s="46"/>
      <c r="CI47" s="46"/>
      <c r="CJ47" s="46"/>
      <c r="CK47" s="46"/>
      <c r="CL47" s="46"/>
      <c r="CM47" s="46"/>
      <c r="CN47" s="46"/>
      <c r="CO47" s="275"/>
      <c r="CP47" s="225">
        <v>97702900</v>
      </c>
      <c r="CQ47" s="46"/>
      <c r="CR47" s="46"/>
      <c r="CS47" s="46"/>
      <c r="CT47" s="46"/>
      <c r="CU47" s="46"/>
      <c r="CV47" s="46"/>
      <c r="CW47" s="46"/>
      <c r="CX47" s="46"/>
      <c r="CY47" s="46"/>
      <c r="CZ47" s="46"/>
      <c r="DA47" s="46"/>
      <c r="DB47" s="46"/>
      <c r="DC47" s="275"/>
      <c r="DD47" s="225">
        <v>97702900</v>
      </c>
      <c r="DE47" s="46"/>
      <c r="DF47" s="46"/>
      <c r="DG47" s="46"/>
      <c r="DH47" s="46"/>
      <c r="DI47" s="46"/>
      <c r="DJ47" s="46"/>
      <c r="DK47" s="46"/>
      <c r="DL47" s="46"/>
      <c r="DM47" s="46"/>
      <c r="DN47" s="46"/>
      <c r="DO47" s="46"/>
      <c r="DP47" s="46"/>
      <c r="DQ47" s="275"/>
      <c r="DR47" s="226">
        <v>97702900</v>
      </c>
      <c r="DS47" s="46"/>
      <c r="DT47" s="46"/>
      <c r="DU47" s="46"/>
      <c r="DV47" s="46"/>
      <c r="DW47" s="46"/>
      <c r="DX47" s="46"/>
      <c r="DY47" s="46"/>
      <c r="DZ47" s="46"/>
      <c r="EA47" s="46"/>
      <c r="EB47" s="46"/>
      <c r="EC47" s="46"/>
      <c r="ED47" s="46"/>
      <c r="EE47" s="275"/>
      <c r="EF47" s="49"/>
      <c r="EG47" s="275"/>
      <c r="EH47" s="45"/>
      <c r="EI47" s="38"/>
    </row>
    <row r="48" spans="1:139" ht="51" customHeight="1" x14ac:dyDescent="0.25">
      <c r="A48" s="448"/>
      <c r="B48" s="452"/>
      <c r="C48" s="301"/>
      <c r="D48" s="301"/>
      <c r="E48" s="301"/>
      <c r="F48" s="301"/>
      <c r="G48" s="301"/>
      <c r="H48" s="301"/>
      <c r="I48" s="301"/>
      <c r="J48" s="301"/>
      <c r="K48" s="448"/>
      <c r="L48" s="301"/>
      <c r="M48" s="301"/>
      <c r="N48" s="448"/>
      <c r="O48" s="301"/>
      <c r="P48" s="545"/>
      <c r="Q48" s="301"/>
      <c r="R48" s="301"/>
      <c r="S48" s="301"/>
      <c r="T48" s="301"/>
      <c r="U48" s="301"/>
      <c r="V48" s="301"/>
      <c r="W48" s="452"/>
      <c r="X48" s="301"/>
      <c r="Y48" s="301"/>
      <c r="Z48" s="301"/>
      <c r="AA48" s="301"/>
      <c r="AB48" s="301"/>
      <c r="AC48" s="301"/>
      <c r="AD48" s="301"/>
      <c r="AE48" s="301"/>
      <c r="AF48" s="301"/>
      <c r="AG48" s="294"/>
      <c r="AH48" s="475"/>
      <c r="AI48" s="288"/>
      <c r="AJ48" s="288"/>
      <c r="AK48" s="291"/>
      <c r="AL48" s="288"/>
      <c r="AM48" s="475"/>
      <c r="AN48" s="510"/>
      <c r="AO48" s="509"/>
      <c r="AP48" s="361"/>
      <c r="AQ48" s="361"/>
      <c r="AR48" s="301"/>
      <c r="AS48" s="301"/>
      <c r="AT48" s="301"/>
      <c r="AU48" s="301"/>
      <c r="AV48" s="215" t="s">
        <v>506</v>
      </c>
      <c r="AW48" s="93" t="s">
        <v>507</v>
      </c>
      <c r="AX48" s="216" t="s">
        <v>129</v>
      </c>
      <c r="AY48" s="186"/>
      <c r="AZ48" s="186"/>
      <c r="BA48" s="234">
        <v>0</v>
      </c>
      <c r="BB48" s="234">
        <v>0</v>
      </c>
      <c r="BC48" s="234">
        <v>0</v>
      </c>
      <c r="BD48" s="234">
        <v>0</v>
      </c>
      <c r="BE48" s="234">
        <v>0</v>
      </c>
      <c r="BF48" s="234">
        <v>0</v>
      </c>
      <c r="BG48" s="234">
        <v>0</v>
      </c>
      <c r="BH48" s="234">
        <v>0</v>
      </c>
      <c r="BI48" s="238">
        <v>67059242.5</v>
      </c>
      <c r="BJ48" s="238">
        <v>67059242.5</v>
      </c>
      <c r="BK48" s="238">
        <v>67059242.5</v>
      </c>
      <c r="BL48" s="238">
        <v>67059242.5</v>
      </c>
      <c r="BM48" s="239">
        <f>SUM(BI48:BL48)</f>
        <v>268236970</v>
      </c>
      <c r="BN48" s="240">
        <v>0</v>
      </c>
      <c r="BO48" s="218"/>
      <c r="BP48" s="156"/>
      <c r="BQ48" s="156"/>
      <c r="BR48" s="156"/>
      <c r="BS48" s="181"/>
      <c r="BT48" s="156"/>
      <c r="BU48" s="156"/>
      <c r="BV48" s="156"/>
      <c r="BW48" s="156"/>
      <c r="BX48" s="156"/>
      <c r="BY48" s="156"/>
      <c r="BZ48" s="156"/>
      <c r="CA48" s="301"/>
      <c r="CB48" s="224">
        <v>268236970</v>
      </c>
      <c r="CC48" s="156"/>
      <c r="CD48" s="156"/>
      <c r="CE48" s="156"/>
      <c r="CF48" s="156"/>
      <c r="CG48" s="156"/>
      <c r="CH48" s="156"/>
      <c r="CI48" s="156"/>
      <c r="CJ48" s="156"/>
      <c r="CK48" s="156"/>
      <c r="CL48" s="156"/>
      <c r="CM48" s="156"/>
      <c r="CN48" s="156"/>
      <c r="CO48" s="301"/>
      <c r="CP48" s="224">
        <v>268236970</v>
      </c>
      <c r="CQ48" s="156"/>
      <c r="CR48" s="156"/>
      <c r="CS48" s="156"/>
      <c r="CT48" s="156"/>
      <c r="CU48" s="156"/>
      <c r="CV48" s="156"/>
      <c r="CW48" s="156"/>
      <c r="CX48" s="156"/>
      <c r="CY48" s="156"/>
      <c r="CZ48" s="156"/>
      <c r="DA48" s="156"/>
      <c r="DB48" s="156"/>
      <c r="DC48" s="301"/>
      <c r="DD48" s="224">
        <v>268236970</v>
      </c>
      <c r="DE48" s="156"/>
      <c r="DF48" s="156"/>
      <c r="DG48" s="156"/>
      <c r="DH48" s="156"/>
      <c r="DI48" s="156"/>
      <c r="DJ48" s="156"/>
      <c r="DK48" s="156"/>
      <c r="DL48" s="156"/>
      <c r="DM48" s="156"/>
      <c r="DN48" s="156"/>
      <c r="DO48" s="156"/>
      <c r="DP48" s="156"/>
      <c r="DQ48" s="301"/>
      <c r="DR48" s="224">
        <v>268236970</v>
      </c>
      <c r="DS48" s="156"/>
      <c r="DT48" s="156"/>
      <c r="DU48" s="156"/>
      <c r="DV48" s="156"/>
      <c r="DW48" s="156"/>
      <c r="DX48" s="156"/>
      <c r="DY48" s="156"/>
      <c r="DZ48" s="156"/>
      <c r="EA48" s="156"/>
      <c r="EB48" s="156"/>
      <c r="EC48" s="156"/>
      <c r="ED48" s="156"/>
      <c r="EE48" s="301"/>
      <c r="EF48" s="56"/>
      <c r="EG48" s="301"/>
      <c r="EH48" s="44"/>
      <c r="EI48" s="38"/>
    </row>
    <row r="49" spans="1:139" ht="51" customHeight="1" x14ac:dyDescent="0.25">
      <c r="A49" s="448"/>
      <c r="B49" s="452"/>
      <c r="C49" s="301"/>
      <c r="D49" s="301"/>
      <c r="E49" s="301"/>
      <c r="F49" s="301"/>
      <c r="G49" s="301"/>
      <c r="H49" s="301"/>
      <c r="I49" s="301"/>
      <c r="J49" s="301"/>
      <c r="K49" s="448"/>
      <c r="L49" s="301"/>
      <c r="M49" s="301"/>
      <c r="N49" s="448"/>
      <c r="O49" s="301"/>
      <c r="P49" s="545"/>
      <c r="Q49" s="301"/>
      <c r="R49" s="301"/>
      <c r="S49" s="301"/>
      <c r="T49" s="301"/>
      <c r="U49" s="301"/>
      <c r="V49" s="301"/>
      <c r="W49" s="452"/>
      <c r="X49" s="301"/>
      <c r="Y49" s="301"/>
      <c r="Z49" s="301"/>
      <c r="AA49" s="301"/>
      <c r="AB49" s="301"/>
      <c r="AC49" s="301"/>
      <c r="AD49" s="301"/>
      <c r="AE49" s="301"/>
      <c r="AF49" s="301"/>
      <c r="AG49" s="294"/>
      <c r="AH49" s="475"/>
      <c r="AI49" s="288"/>
      <c r="AJ49" s="288"/>
      <c r="AK49" s="291"/>
      <c r="AL49" s="288"/>
      <c r="AM49" s="475"/>
      <c r="AN49" s="510"/>
      <c r="AO49" s="509"/>
      <c r="AP49" s="361"/>
      <c r="AQ49" s="361"/>
      <c r="AR49" s="301"/>
      <c r="AS49" s="301"/>
      <c r="AT49" s="301"/>
      <c r="AU49" s="301"/>
      <c r="AV49" s="235" t="s">
        <v>176</v>
      </c>
      <c r="AW49" s="93" t="s">
        <v>157</v>
      </c>
      <c r="AX49" s="216" t="s">
        <v>129</v>
      </c>
      <c r="AY49" s="186"/>
      <c r="AZ49" s="233"/>
      <c r="BA49" s="234">
        <v>0</v>
      </c>
      <c r="BB49" s="234">
        <v>0</v>
      </c>
      <c r="BC49" s="234">
        <v>0</v>
      </c>
      <c r="BD49" s="234">
        <v>0</v>
      </c>
      <c r="BE49" s="234">
        <v>0</v>
      </c>
      <c r="BF49" s="234">
        <v>0</v>
      </c>
      <c r="BG49" s="234">
        <v>0</v>
      </c>
      <c r="BH49" s="234">
        <v>0</v>
      </c>
      <c r="BI49" s="234">
        <v>0</v>
      </c>
      <c r="BJ49" s="234">
        <v>44513831</v>
      </c>
      <c r="BK49" s="234">
        <v>44513831</v>
      </c>
      <c r="BL49" s="234">
        <v>44513831</v>
      </c>
      <c r="BM49" s="236">
        <f>SUM(BJ49:BL49)</f>
        <v>133541493</v>
      </c>
      <c r="BN49" s="237"/>
      <c r="BO49" s="218"/>
      <c r="BP49" s="156"/>
      <c r="BQ49" s="156"/>
      <c r="BR49" s="156"/>
      <c r="BS49" s="181"/>
      <c r="BT49" s="226">
        <v>0</v>
      </c>
      <c r="BU49" s="156"/>
      <c r="BV49" s="156"/>
      <c r="BW49" s="156"/>
      <c r="BX49" s="156"/>
      <c r="BY49" s="156"/>
      <c r="BZ49" s="156"/>
      <c r="CA49" s="301"/>
      <c r="CB49" s="217"/>
      <c r="CC49" s="156"/>
      <c r="CD49" s="156"/>
      <c r="CE49" s="156"/>
      <c r="CF49" s="156"/>
      <c r="CG49" s="156"/>
      <c r="CH49" s="226">
        <v>133541493</v>
      </c>
      <c r="CI49" s="156"/>
      <c r="CJ49" s="156"/>
      <c r="CK49" s="156"/>
      <c r="CL49" s="156"/>
      <c r="CM49" s="156"/>
      <c r="CN49" s="156"/>
      <c r="CO49" s="301"/>
      <c r="CP49" s="217"/>
      <c r="CQ49" s="156"/>
      <c r="CR49" s="156"/>
      <c r="CS49" s="156"/>
      <c r="CT49" s="156"/>
      <c r="CU49" s="156"/>
      <c r="CV49" s="226">
        <v>133541493</v>
      </c>
      <c r="CW49" s="156"/>
      <c r="CX49" s="156"/>
      <c r="CY49" s="156"/>
      <c r="CZ49" s="156"/>
      <c r="DA49" s="156"/>
      <c r="DB49" s="156"/>
      <c r="DC49" s="301"/>
      <c r="DD49" s="217"/>
      <c r="DE49" s="156"/>
      <c r="DF49" s="156"/>
      <c r="DG49" s="156"/>
      <c r="DH49" s="156"/>
      <c r="DI49" s="156"/>
      <c r="DJ49" s="226">
        <v>133541493</v>
      </c>
      <c r="DK49" s="156"/>
      <c r="DL49" s="156"/>
      <c r="DM49" s="156"/>
      <c r="DN49" s="156"/>
      <c r="DO49" s="156"/>
      <c r="DP49" s="156"/>
      <c r="DQ49" s="301"/>
      <c r="DR49" s="217"/>
      <c r="DS49" s="156"/>
      <c r="DT49" s="156"/>
      <c r="DU49" s="156"/>
      <c r="DV49" s="156"/>
      <c r="DW49" s="156"/>
      <c r="DX49" s="226">
        <v>133541493</v>
      </c>
      <c r="DY49" s="156"/>
      <c r="DZ49" s="156"/>
      <c r="EA49" s="156"/>
      <c r="EB49" s="156"/>
      <c r="EC49" s="156"/>
      <c r="ED49" s="156"/>
      <c r="EE49" s="301"/>
      <c r="EF49" s="56"/>
      <c r="EG49" s="301"/>
      <c r="EH49" s="44"/>
      <c r="EI49" s="38"/>
    </row>
    <row r="50" spans="1:139" ht="49.5" customHeight="1" x14ac:dyDescent="0.25">
      <c r="A50" s="447"/>
      <c r="B50" s="451"/>
      <c r="C50" s="275"/>
      <c r="D50" s="275"/>
      <c r="E50" s="275"/>
      <c r="F50" s="275"/>
      <c r="G50" s="275"/>
      <c r="H50" s="275"/>
      <c r="I50" s="275"/>
      <c r="J50" s="275"/>
      <c r="K50" s="447"/>
      <c r="L50" s="275"/>
      <c r="M50" s="275"/>
      <c r="N50" s="447"/>
      <c r="O50" s="275"/>
      <c r="P50" s="544"/>
      <c r="Q50" s="275"/>
      <c r="R50" s="275"/>
      <c r="S50" s="275"/>
      <c r="T50" s="275"/>
      <c r="U50" s="275"/>
      <c r="V50" s="275"/>
      <c r="W50" s="451"/>
      <c r="X50" s="275"/>
      <c r="Y50" s="275"/>
      <c r="Z50" s="275"/>
      <c r="AA50" s="275"/>
      <c r="AB50" s="275"/>
      <c r="AC50" s="275"/>
      <c r="AD50" s="275"/>
      <c r="AE50" s="275"/>
      <c r="AF50" s="275"/>
      <c r="AG50" s="275"/>
      <c r="AH50" s="275"/>
      <c r="AI50" s="275"/>
      <c r="AJ50" s="275"/>
      <c r="AK50" s="275"/>
      <c r="AL50" s="275"/>
      <c r="AM50" s="275"/>
      <c r="AN50" s="275"/>
      <c r="AO50" s="275"/>
      <c r="AP50" s="275"/>
      <c r="AQ50" s="275"/>
      <c r="AR50" s="275"/>
      <c r="AS50" s="275"/>
      <c r="AT50" s="275"/>
      <c r="AU50" s="275"/>
      <c r="AV50" s="307" t="s">
        <v>158</v>
      </c>
      <c r="AW50" s="521" t="s">
        <v>503</v>
      </c>
      <c r="AX50" s="307" t="s">
        <v>129</v>
      </c>
      <c r="AY50" s="300"/>
      <c r="AZ50" s="339"/>
      <c r="BA50" s="329">
        <v>0</v>
      </c>
      <c r="BB50" s="329">
        <v>0</v>
      </c>
      <c r="BC50" s="329">
        <v>0</v>
      </c>
      <c r="BD50" s="329">
        <v>0</v>
      </c>
      <c r="BE50" s="329">
        <v>100000000</v>
      </c>
      <c r="BF50" s="329">
        <v>100000000</v>
      </c>
      <c r="BG50" s="329">
        <v>100000000</v>
      </c>
      <c r="BH50" s="329">
        <v>100000000</v>
      </c>
      <c r="BI50" s="329">
        <v>0</v>
      </c>
      <c r="BJ50" s="329">
        <v>0</v>
      </c>
      <c r="BK50" s="329">
        <v>0</v>
      </c>
      <c r="BL50" s="329">
        <v>0</v>
      </c>
      <c r="BM50" s="562">
        <f>SUM(BA50:BL52)</f>
        <v>400000000</v>
      </c>
      <c r="BN50" s="387">
        <v>400000000</v>
      </c>
      <c r="BO50" s="342"/>
      <c r="BP50" s="342"/>
      <c r="BQ50" s="342"/>
      <c r="BR50" s="342"/>
      <c r="BS50" s="373"/>
      <c r="BT50" s="342"/>
      <c r="BU50" s="342"/>
      <c r="BV50" s="342"/>
      <c r="BW50" s="342"/>
      <c r="BX50" s="342"/>
      <c r="BY50" s="342"/>
      <c r="BZ50" s="342"/>
      <c r="CA50" s="275"/>
      <c r="CB50" s="378">
        <v>400000000</v>
      </c>
      <c r="CC50" s="342"/>
      <c r="CD50" s="342"/>
      <c r="CE50" s="342"/>
      <c r="CF50" s="342"/>
      <c r="CG50" s="342"/>
      <c r="CH50" s="342"/>
      <c r="CI50" s="342"/>
      <c r="CJ50" s="342"/>
      <c r="CK50" s="342"/>
      <c r="CL50" s="342"/>
      <c r="CM50" s="342"/>
      <c r="CN50" s="342"/>
      <c r="CO50" s="275"/>
      <c r="CP50" s="378">
        <v>400000000</v>
      </c>
      <c r="CQ50" s="342"/>
      <c r="CR50" s="342"/>
      <c r="CS50" s="342"/>
      <c r="CT50" s="342"/>
      <c r="CU50" s="342"/>
      <c r="CV50" s="342"/>
      <c r="CW50" s="342"/>
      <c r="CX50" s="342"/>
      <c r="CY50" s="342"/>
      <c r="CZ50" s="342"/>
      <c r="DA50" s="342"/>
      <c r="DB50" s="342"/>
      <c r="DC50" s="275"/>
      <c r="DD50" s="378">
        <v>400000000</v>
      </c>
      <c r="DE50" s="342"/>
      <c r="DF50" s="342"/>
      <c r="DG50" s="342"/>
      <c r="DH50" s="342"/>
      <c r="DI50" s="342"/>
      <c r="DJ50" s="342"/>
      <c r="DK50" s="342"/>
      <c r="DL50" s="342"/>
      <c r="DM50" s="342"/>
      <c r="DN50" s="342"/>
      <c r="DO50" s="342"/>
      <c r="DP50" s="342"/>
      <c r="DQ50" s="275"/>
      <c r="DR50" s="378">
        <v>400000000</v>
      </c>
      <c r="DS50" s="342"/>
      <c r="DT50" s="342"/>
      <c r="DU50" s="342"/>
      <c r="DV50" s="342"/>
      <c r="DW50" s="342"/>
      <c r="DX50" s="342"/>
      <c r="DY50" s="342"/>
      <c r="DZ50" s="342"/>
      <c r="EA50" s="342"/>
      <c r="EB50" s="342"/>
      <c r="EC50" s="342"/>
      <c r="ED50" s="342"/>
      <c r="EE50" s="275"/>
      <c r="EF50" s="400"/>
      <c r="EG50" s="275"/>
      <c r="EH50" s="342"/>
      <c r="EI50" s="38"/>
    </row>
    <row r="51" spans="1:139" ht="30.75" customHeight="1" x14ac:dyDescent="0.25">
      <c r="A51" s="447"/>
      <c r="B51" s="451"/>
      <c r="C51" s="275"/>
      <c r="D51" s="275"/>
      <c r="E51" s="275"/>
      <c r="F51" s="275"/>
      <c r="G51" s="275"/>
      <c r="H51" s="275"/>
      <c r="I51" s="275"/>
      <c r="J51" s="275"/>
      <c r="K51" s="447"/>
      <c r="L51" s="275"/>
      <c r="M51" s="275"/>
      <c r="N51" s="447"/>
      <c r="O51" s="275"/>
      <c r="P51" s="544"/>
      <c r="Q51" s="275"/>
      <c r="R51" s="275"/>
      <c r="S51" s="275"/>
      <c r="T51" s="275"/>
      <c r="U51" s="275"/>
      <c r="V51" s="275"/>
      <c r="W51" s="451"/>
      <c r="X51" s="275"/>
      <c r="Y51" s="275"/>
      <c r="Z51" s="275"/>
      <c r="AA51" s="275"/>
      <c r="AB51" s="275"/>
      <c r="AC51" s="275"/>
      <c r="AD51" s="275"/>
      <c r="AE51" s="275"/>
      <c r="AF51" s="275"/>
      <c r="AG51" s="275"/>
      <c r="AH51" s="275"/>
      <c r="AI51" s="275"/>
      <c r="AJ51" s="275"/>
      <c r="AK51" s="275"/>
      <c r="AL51" s="275"/>
      <c r="AM51" s="275"/>
      <c r="AN51" s="275"/>
      <c r="AO51" s="275"/>
      <c r="AP51" s="275"/>
      <c r="AQ51" s="275"/>
      <c r="AR51" s="275"/>
      <c r="AS51" s="275"/>
      <c r="AT51" s="275"/>
      <c r="AU51" s="275"/>
      <c r="AV51" s="275"/>
      <c r="AW51" s="379"/>
      <c r="AX51" s="275"/>
      <c r="AY51" s="275"/>
      <c r="AZ51" s="340"/>
      <c r="BA51" s="396"/>
      <c r="BB51" s="396"/>
      <c r="BC51" s="396"/>
      <c r="BD51" s="396"/>
      <c r="BE51" s="396"/>
      <c r="BF51" s="396"/>
      <c r="BG51" s="396"/>
      <c r="BH51" s="396"/>
      <c r="BI51" s="396"/>
      <c r="BJ51" s="396"/>
      <c r="BK51" s="396"/>
      <c r="BL51" s="396"/>
      <c r="BM51" s="406"/>
      <c r="BN51" s="387"/>
      <c r="BO51" s="343"/>
      <c r="BP51" s="343"/>
      <c r="BQ51" s="343"/>
      <c r="BR51" s="343"/>
      <c r="BS51" s="374"/>
      <c r="BT51" s="343"/>
      <c r="BU51" s="343"/>
      <c r="BV51" s="343"/>
      <c r="BW51" s="343"/>
      <c r="BX51" s="343"/>
      <c r="BY51" s="343"/>
      <c r="BZ51" s="343"/>
      <c r="CA51" s="275"/>
      <c r="CB51" s="379"/>
      <c r="CC51" s="343"/>
      <c r="CD51" s="343"/>
      <c r="CE51" s="343"/>
      <c r="CF51" s="343"/>
      <c r="CG51" s="343"/>
      <c r="CH51" s="343"/>
      <c r="CI51" s="343"/>
      <c r="CJ51" s="343"/>
      <c r="CK51" s="343"/>
      <c r="CL51" s="343"/>
      <c r="CM51" s="343"/>
      <c r="CN51" s="343"/>
      <c r="CO51" s="275"/>
      <c r="CP51" s="379"/>
      <c r="CQ51" s="343"/>
      <c r="CR51" s="343"/>
      <c r="CS51" s="343"/>
      <c r="CT51" s="343"/>
      <c r="CU51" s="343"/>
      <c r="CV51" s="343"/>
      <c r="CW51" s="343"/>
      <c r="CX51" s="343"/>
      <c r="CY51" s="343"/>
      <c r="CZ51" s="343"/>
      <c r="DA51" s="343"/>
      <c r="DB51" s="343"/>
      <c r="DC51" s="275"/>
      <c r="DD51" s="379"/>
      <c r="DE51" s="343"/>
      <c r="DF51" s="343"/>
      <c r="DG51" s="343"/>
      <c r="DH51" s="343"/>
      <c r="DI51" s="343"/>
      <c r="DJ51" s="343"/>
      <c r="DK51" s="343"/>
      <c r="DL51" s="343"/>
      <c r="DM51" s="343"/>
      <c r="DN51" s="343"/>
      <c r="DO51" s="343"/>
      <c r="DP51" s="343"/>
      <c r="DQ51" s="275"/>
      <c r="DR51" s="379"/>
      <c r="DS51" s="343"/>
      <c r="DT51" s="343"/>
      <c r="DU51" s="343"/>
      <c r="DV51" s="343"/>
      <c r="DW51" s="343"/>
      <c r="DX51" s="343"/>
      <c r="DY51" s="343"/>
      <c r="DZ51" s="343"/>
      <c r="EA51" s="343"/>
      <c r="EB51" s="343"/>
      <c r="EC51" s="343"/>
      <c r="ED51" s="343"/>
      <c r="EE51" s="275"/>
      <c r="EF51" s="401"/>
      <c r="EG51" s="275"/>
      <c r="EH51" s="343"/>
      <c r="EI51" s="38"/>
    </row>
    <row r="52" spans="1:139" ht="40.5" customHeight="1" x14ac:dyDescent="0.25">
      <c r="A52" s="447"/>
      <c r="B52" s="451"/>
      <c r="C52" s="275"/>
      <c r="D52" s="275"/>
      <c r="E52" s="275"/>
      <c r="F52" s="275"/>
      <c r="G52" s="275"/>
      <c r="H52" s="275"/>
      <c r="I52" s="275"/>
      <c r="J52" s="275"/>
      <c r="K52" s="447"/>
      <c r="L52" s="275"/>
      <c r="M52" s="275"/>
      <c r="N52" s="447"/>
      <c r="O52" s="275"/>
      <c r="P52" s="544"/>
      <c r="Q52" s="275"/>
      <c r="R52" s="275"/>
      <c r="S52" s="275"/>
      <c r="T52" s="275"/>
      <c r="U52" s="275"/>
      <c r="V52" s="275"/>
      <c r="W52" s="451"/>
      <c r="X52" s="275"/>
      <c r="Y52" s="275"/>
      <c r="Z52" s="275"/>
      <c r="AA52" s="275"/>
      <c r="AB52" s="275"/>
      <c r="AC52" s="275"/>
      <c r="AD52" s="275"/>
      <c r="AE52" s="275"/>
      <c r="AF52" s="275"/>
      <c r="AG52" s="276"/>
      <c r="AH52" s="276"/>
      <c r="AI52" s="276"/>
      <c r="AJ52" s="276"/>
      <c r="AK52" s="276"/>
      <c r="AL52" s="276"/>
      <c r="AM52" s="276"/>
      <c r="AN52" s="276"/>
      <c r="AO52" s="276"/>
      <c r="AP52" s="276"/>
      <c r="AQ52" s="276"/>
      <c r="AR52" s="275"/>
      <c r="AS52" s="275"/>
      <c r="AT52" s="275"/>
      <c r="AU52" s="275"/>
      <c r="AV52" s="276"/>
      <c r="AW52" s="380"/>
      <c r="AX52" s="276"/>
      <c r="AY52" s="276"/>
      <c r="AZ52" s="341"/>
      <c r="BA52" s="396"/>
      <c r="BB52" s="396"/>
      <c r="BC52" s="396"/>
      <c r="BD52" s="396"/>
      <c r="BE52" s="396"/>
      <c r="BF52" s="396"/>
      <c r="BG52" s="396"/>
      <c r="BH52" s="396"/>
      <c r="BI52" s="396"/>
      <c r="BJ52" s="396"/>
      <c r="BK52" s="396"/>
      <c r="BL52" s="396"/>
      <c r="BM52" s="408"/>
      <c r="BN52" s="388"/>
      <c r="BO52" s="344"/>
      <c r="BP52" s="344"/>
      <c r="BQ52" s="344"/>
      <c r="BR52" s="344"/>
      <c r="BS52" s="375"/>
      <c r="BT52" s="344"/>
      <c r="BU52" s="344"/>
      <c r="BV52" s="344"/>
      <c r="BW52" s="344"/>
      <c r="BX52" s="344"/>
      <c r="BY52" s="344"/>
      <c r="BZ52" s="344"/>
      <c r="CA52" s="275"/>
      <c r="CB52" s="380"/>
      <c r="CC52" s="344"/>
      <c r="CD52" s="344"/>
      <c r="CE52" s="344"/>
      <c r="CF52" s="344"/>
      <c r="CG52" s="344"/>
      <c r="CH52" s="344"/>
      <c r="CI52" s="344"/>
      <c r="CJ52" s="344"/>
      <c r="CK52" s="344"/>
      <c r="CL52" s="344"/>
      <c r="CM52" s="344"/>
      <c r="CN52" s="344"/>
      <c r="CO52" s="275"/>
      <c r="CP52" s="380"/>
      <c r="CQ52" s="344"/>
      <c r="CR52" s="344"/>
      <c r="CS52" s="344"/>
      <c r="CT52" s="344"/>
      <c r="CU52" s="344"/>
      <c r="CV52" s="344"/>
      <c r="CW52" s="344"/>
      <c r="CX52" s="344"/>
      <c r="CY52" s="344"/>
      <c r="CZ52" s="344"/>
      <c r="DA52" s="344"/>
      <c r="DB52" s="344"/>
      <c r="DC52" s="275"/>
      <c r="DD52" s="380"/>
      <c r="DE52" s="344"/>
      <c r="DF52" s="344"/>
      <c r="DG52" s="344"/>
      <c r="DH52" s="344"/>
      <c r="DI52" s="344"/>
      <c r="DJ52" s="344"/>
      <c r="DK52" s="344"/>
      <c r="DL52" s="344"/>
      <c r="DM52" s="344"/>
      <c r="DN52" s="344"/>
      <c r="DO52" s="344"/>
      <c r="DP52" s="344"/>
      <c r="DQ52" s="275"/>
      <c r="DR52" s="380"/>
      <c r="DS52" s="344"/>
      <c r="DT52" s="344"/>
      <c r="DU52" s="344"/>
      <c r="DV52" s="344"/>
      <c r="DW52" s="344"/>
      <c r="DX52" s="344"/>
      <c r="DY52" s="344"/>
      <c r="DZ52" s="344"/>
      <c r="EA52" s="344"/>
      <c r="EB52" s="344"/>
      <c r="EC52" s="344"/>
      <c r="ED52" s="344"/>
      <c r="EE52" s="275"/>
      <c r="EF52" s="402"/>
      <c r="EG52" s="275"/>
      <c r="EH52" s="344"/>
      <c r="EI52" s="38"/>
    </row>
    <row r="53" spans="1:139" ht="73.5" customHeight="1" x14ac:dyDescent="0.25">
      <c r="A53" s="447"/>
      <c r="B53" s="451"/>
      <c r="C53" s="275"/>
      <c r="D53" s="275"/>
      <c r="E53" s="275"/>
      <c r="F53" s="275"/>
      <c r="G53" s="275"/>
      <c r="H53" s="275"/>
      <c r="I53" s="275"/>
      <c r="J53" s="275"/>
      <c r="K53" s="447"/>
      <c r="L53" s="275"/>
      <c r="M53" s="275"/>
      <c r="N53" s="447"/>
      <c r="O53" s="275"/>
      <c r="P53" s="544"/>
      <c r="Q53" s="275"/>
      <c r="R53" s="275"/>
      <c r="S53" s="275"/>
      <c r="T53" s="275"/>
      <c r="U53" s="275"/>
      <c r="V53" s="275"/>
      <c r="W53" s="451"/>
      <c r="X53" s="275"/>
      <c r="Y53" s="275"/>
      <c r="Z53" s="275"/>
      <c r="AA53" s="275"/>
      <c r="AB53" s="275"/>
      <c r="AC53" s="275"/>
      <c r="AD53" s="275"/>
      <c r="AE53" s="275"/>
      <c r="AF53" s="275"/>
      <c r="AG53" s="293" t="s">
        <v>159</v>
      </c>
      <c r="AH53" s="272">
        <v>0.2</v>
      </c>
      <c r="AI53" s="287">
        <v>0</v>
      </c>
      <c r="AJ53" s="287">
        <v>0.08</v>
      </c>
      <c r="AK53" s="290">
        <v>0.67</v>
      </c>
      <c r="AL53" s="287">
        <v>0.25</v>
      </c>
      <c r="AM53" s="272">
        <f>SUM(AI53:AL53)</f>
        <v>1</v>
      </c>
      <c r="AN53" s="394">
        <v>45291</v>
      </c>
      <c r="AO53" s="367" t="s">
        <v>160</v>
      </c>
      <c r="AP53" s="342" t="s">
        <v>161</v>
      </c>
      <c r="AQ53" s="367" t="s">
        <v>132</v>
      </c>
      <c r="AR53" s="275"/>
      <c r="AS53" s="275"/>
      <c r="AT53" s="275"/>
      <c r="AU53" s="275"/>
      <c r="AV53" s="67" t="s">
        <v>162</v>
      </c>
      <c r="AW53" s="47" t="s">
        <v>157</v>
      </c>
      <c r="AX53" s="67" t="s">
        <v>129</v>
      </c>
      <c r="AY53" s="53"/>
      <c r="AZ53" s="53"/>
      <c r="BA53" s="187">
        <v>0</v>
      </c>
      <c r="BB53" s="187">
        <v>33249000</v>
      </c>
      <c r="BC53" s="187">
        <v>33249000</v>
      </c>
      <c r="BD53" s="187">
        <v>33249000</v>
      </c>
      <c r="BE53" s="187">
        <v>33249000</v>
      </c>
      <c r="BF53" s="187">
        <v>33249000</v>
      </c>
      <c r="BG53" s="187">
        <v>33249000</v>
      </c>
      <c r="BH53" s="187">
        <v>33249000</v>
      </c>
      <c r="BI53" s="187">
        <v>33249000</v>
      </c>
      <c r="BJ53" s="187">
        <v>33249000</v>
      </c>
      <c r="BK53" s="187">
        <v>33249000</v>
      </c>
      <c r="BL53" s="187">
        <v>33249000</v>
      </c>
      <c r="BM53" s="68">
        <f>SUM(BA53:BL53)</f>
        <v>365739000</v>
      </c>
      <c r="BN53" s="48"/>
      <c r="BO53" s="46"/>
      <c r="BP53" s="46"/>
      <c r="BQ53" s="46"/>
      <c r="BR53" s="46"/>
      <c r="BS53" s="227">
        <v>365739000</v>
      </c>
      <c r="BT53" s="46"/>
      <c r="BU53" s="46"/>
      <c r="BV53" s="46"/>
      <c r="BW53" s="46"/>
      <c r="BX53" s="46"/>
      <c r="BY53" s="46"/>
      <c r="BZ53" s="46"/>
      <c r="CA53" s="275"/>
      <c r="CB53" s="46"/>
      <c r="CC53" s="46"/>
      <c r="CD53" s="46"/>
      <c r="CE53" s="46"/>
      <c r="CF53" s="46"/>
      <c r="CG53" s="227">
        <v>365739000</v>
      </c>
      <c r="CH53" s="46"/>
      <c r="CI53" s="46"/>
      <c r="CJ53" s="46"/>
      <c r="CK53" s="46"/>
      <c r="CL53" s="46"/>
      <c r="CM53" s="46"/>
      <c r="CN53" s="46"/>
      <c r="CO53" s="275"/>
      <c r="CP53" s="46"/>
      <c r="CQ53" s="46"/>
      <c r="CR53" s="46"/>
      <c r="CS53" s="46"/>
      <c r="CT53" s="46"/>
      <c r="CU53" s="228">
        <v>365739000</v>
      </c>
      <c r="CV53" s="46"/>
      <c r="CW53" s="46"/>
      <c r="CX53" s="46"/>
      <c r="CY53" s="46"/>
      <c r="CZ53" s="46"/>
      <c r="DA53" s="46"/>
      <c r="DB53" s="46"/>
      <c r="DC53" s="275"/>
      <c r="DD53" s="46"/>
      <c r="DE53" s="46"/>
      <c r="DF53" s="46"/>
      <c r="DG53" s="46"/>
      <c r="DH53" s="46"/>
      <c r="DI53" s="228">
        <v>365739000</v>
      </c>
      <c r="DJ53" s="46"/>
      <c r="DK53" s="46"/>
      <c r="DL53" s="46"/>
      <c r="DM53" s="46"/>
      <c r="DN53" s="46"/>
      <c r="DO53" s="46"/>
      <c r="DP53" s="46"/>
      <c r="DQ53" s="275"/>
      <c r="DR53" s="46"/>
      <c r="DS53" s="46"/>
      <c r="DT53" s="46"/>
      <c r="DU53" s="46"/>
      <c r="DV53" s="46"/>
      <c r="DW53" s="228">
        <v>365739000</v>
      </c>
      <c r="DX53" s="46"/>
      <c r="DY53" s="46"/>
      <c r="DZ53" s="46"/>
      <c r="EA53" s="46"/>
      <c r="EB53" s="46"/>
      <c r="EC53" s="46"/>
      <c r="ED53" s="46"/>
      <c r="EE53" s="275"/>
      <c r="EF53" s="49"/>
      <c r="EG53" s="275"/>
      <c r="EH53" s="45"/>
      <c r="EI53" s="38"/>
    </row>
    <row r="54" spans="1:139" ht="73.5" customHeight="1" x14ac:dyDescent="0.25">
      <c r="A54" s="448"/>
      <c r="B54" s="452"/>
      <c r="C54" s="301"/>
      <c r="D54" s="301"/>
      <c r="E54" s="301"/>
      <c r="F54" s="301"/>
      <c r="G54" s="301"/>
      <c r="H54" s="301"/>
      <c r="I54" s="301"/>
      <c r="J54" s="301"/>
      <c r="K54" s="448"/>
      <c r="L54" s="301"/>
      <c r="M54" s="301"/>
      <c r="N54" s="448"/>
      <c r="O54" s="301"/>
      <c r="P54" s="545"/>
      <c r="Q54" s="301"/>
      <c r="R54" s="301"/>
      <c r="S54" s="301"/>
      <c r="T54" s="301"/>
      <c r="U54" s="301"/>
      <c r="V54" s="301"/>
      <c r="W54" s="452"/>
      <c r="X54" s="301"/>
      <c r="Y54" s="301"/>
      <c r="Z54" s="301"/>
      <c r="AA54" s="301"/>
      <c r="AB54" s="301"/>
      <c r="AC54" s="301"/>
      <c r="AD54" s="301"/>
      <c r="AE54" s="301"/>
      <c r="AF54" s="301"/>
      <c r="AG54" s="295"/>
      <c r="AH54" s="273"/>
      <c r="AI54" s="289"/>
      <c r="AJ54" s="289"/>
      <c r="AK54" s="292"/>
      <c r="AL54" s="289"/>
      <c r="AM54" s="273"/>
      <c r="AN54" s="395"/>
      <c r="AO54" s="362"/>
      <c r="AP54" s="344"/>
      <c r="AQ54" s="362"/>
      <c r="AR54" s="301"/>
      <c r="AS54" s="301"/>
      <c r="AT54" s="301"/>
      <c r="AU54" s="301"/>
      <c r="AV54" s="67" t="s">
        <v>506</v>
      </c>
      <c r="AW54" s="47" t="s">
        <v>507</v>
      </c>
      <c r="AX54" s="67" t="s">
        <v>129</v>
      </c>
      <c r="AY54" s="53"/>
      <c r="AZ54" s="243"/>
      <c r="BA54" s="223">
        <v>0</v>
      </c>
      <c r="BB54" s="223">
        <v>0</v>
      </c>
      <c r="BC54" s="223">
        <v>0</v>
      </c>
      <c r="BD54" s="223">
        <v>0</v>
      </c>
      <c r="BE54" s="223">
        <v>0</v>
      </c>
      <c r="BF54" s="223">
        <v>0</v>
      </c>
      <c r="BG54" s="223">
        <v>0</v>
      </c>
      <c r="BH54" s="223">
        <v>0</v>
      </c>
      <c r="BI54" s="223">
        <v>0</v>
      </c>
      <c r="BJ54" s="223">
        <v>0</v>
      </c>
      <c r="BK54" s="223">
        <v>35000000</v>
      </c>
      <c r="BL54" s="223">
        <v>35000000</v>
      </c>
      <c r="BM54" s="244">
        <f>SUM(BK54:BL54)</f>
        <v>70000000</v>
      </c>
      <c r="BN54" s="245">
        <v>0</v>
      </c>
      <c r="BO54" s="156"/>
      <c r="BP54" s="156"/>
      <c r="BQ54" s="156"/>
      <c r="BR54" s="156"/>
      <c r="BS54" s="182"/>
      <c r="BT54" s="156"/>
      <c r="BU54" s="156"/>
      <c r="BV54" s="156"/>
      <c r="BW54" s="156"/>
      <c r="BX54" s="156"/>
      <c r="BY54" s="156"/>
      <c r="BZ54" s="156"/>
      <c r="CA54" s="301"/>
      <c r="CB54" s="227">
        <v>70000000</v>
      </c>
      <c r="CC54" s="156"/>
      <c r="CD54" s="156"/>
      <c r="CE54" s="156"/>
      <c r="CF54" s="156"/>
      <c r="CG54" s="182"/>
      <c r="CH54" s="156"/>
      <c r="CI54" s="156"/>
      <c r="CJ54" s="156"/>
      <c r="CK54" s="156"/>
      <c r="CL54" s="156"/>
      <c r="CM54" s="156"/>
      <c r="CN54" s="156"/>
      <c r="CO54" s="301"/>
      <c r="CP54" s="227">
        <v>70000000</v>
      </c>
      <c r="CQ54" s="156"/>
      <c r="CR54" s="156"/>
      <c r="CS54" s="156"/>
      <c r="CT54" s="156"/>
      <c r="CU54" s="182"/>
      <c r="CV54" s="156"/>
      <c r="CW54" s="156"/>
      <c r="CX54" s="156"/>
      <c r="CY54" s="156"/>
      <c r="CZ54" s="156"/>
      <c r="DA54" s="156"/>
      <c r="DB54" s="156"/>
      <c r="DC54" s="301"/>
      <c r="DD54" s="227">
        <v>70000000</v>
      </c>
      <c r="DE54" s="156"/>
      <c r="DF54" s="156"/>
      <c r="DG54" s="156"/>
      <c r="DH54" s="156"/>
      <c r="DI54" s="182"/>
      <c r="DJ54" s="156"/>
      <c r="DK54" s="156"/>
      <c r="DL54" s="156"/>
      <c r="DM54" s="156"/>
      <c r="DN54" s="156"/>
      <c r="DO54" s="156"/>
      <c r="DP54" s="156"/>
      <c r="DQ54" s="301"/>
      <c r="DR54" s="227">
        <v>70000000</v>
      </c>
      <c r="DS54" s="156"/>
      <c r="DT54" s="156"/>
      <c r="DU54" s="156"/>
      <c r="DV54" s="156"/>
      <c r="DW54" s="182"/>
      <c r="DX54" s="156"/>
      <c r="DY54" s="156"/>
      <c r="DZ54" s="156"/>
      <c r="EA54" s="156"/>
      <c r="EB54" s="156"/>
      <c r="EC54" s="156"/>
      <c r="ED54" s="156"/>
      <c r="EE54" s="301"/>
      <c r="EF54" s="56"/>
      <c r="EG54" s="301"/>
      <c r="EH54" s="44"/>
      <c r="EI54" s="38"/>
    </row>
    <row r="55" spans="1:139" ht="204.75" customHeight="1" x14ac:dyDescent="0.25">
      <c r="A55" s="447"/>
      <c r="B55" s="451"/>
      <c r="C55" s="275"/>
      <c r="D55" s="275"/>
      <c r="E55" s="275"/>
      <c r="F55" s="275"/>
      <c r="G55" s="275"/>
      <c r="H55" s="275"/>
      <c r="I55" s="275"/>
      <c r="J55" s="275"/>
      <c r="K55" s="447"/>
      <c r="L55" s="275"/>
      <c r="M55" s="275"/>
      <c r="N55" s="447"/>
      <c r="O55" s="275"/>
      <c r="P55" s="544"/>
      <c r="Q55" s="275"/>
      <c r="R55" s="275"/>
      <c r="S55" s="275"/>
      <c r="T55" s="275"/>
      <c r="U55" s="275"/>
      <c r="V55" s="275"/>
      <c r="W55" s="451"/>
      <c r="X55" s="275"/>
      <c r="Y55" s="275"/>
      <c r="Z55" s="275"/>
      <c r="AA55" s="275"/>
      <c r="AB55" s="275"/>
      <c r="AC55" s="275"/>
      <c r="AD55" s="275"/>
      <c r="AE55" s="275"/>
      <c r="AF55" s="275"/>
      <c r="AG55" s="515" t="s">
        <v>163</v>
      </c>
      <c r="AH55" s="464">
        <v>0.1</v>
      </c>
      <c r="AI55" s="315">
        <v>0.25</v>
      </c>
      <c r="AJ55" s="315">
        <v>0.17</v>
      </c>
      <c r="AK55" s="391">
        <v>0.33</v>
      </c>
      <c r="AL55" s="315">
        <v>0.25</v>
      </c>
      <c r="AM55" s="464">
        <f>SUM(AI55:AL58)</f>
        <v>1</v>
      </c>
      <c r="AN55" s="427">
        <v>45291</v>
      </c>
      <c r="AO55" s="428" t="s">
        <v>383</v>
      </c>
      <c r="AP55" s="300" t="s">
        <v>164</v>
      </c>
      <c r="AQ55" s="300" t="s">
        <v>132</v>
      </c>
      <c r="AR55" s="275"/>
      <c r="AS55" s="275"/>
      <c r="AT55" s="275"/>
      <c r="AU55" s="275"/>
      <c r="AV55" s="53"/>
      <c r="AW55" s="47"/>
      <c r="AX55" s="53"/>
      <c r="AY55" s="53"/>
      <c r="AZ55" s="53"/>
      <c r="BA55" s="164"/>
      <c r="BB55" s="164"/>
      <c r="BC55" s="164"/>
      <c r="BD55" s="164"/>
      <c r="BE55" s="164"/>
      <c r="BF55" s="164"/>
      <c r="BG55" s="164"/>
      <c r="BH55" s="164"/>
      <c r="BI55" s="164"/>
      <c r="BJ55" s="164"/>
      <c r="BK55" s="164"/>
      <c r="BL55" s="164"/>
      <c r="BM55" s="68"/>
      <c r="BN55" s="48"/>
      <c r="BO55" s="46"/>
      <c r="BP55" s="46"/>
      <c r="BQ55" s="46"/>
      <c r="BR55" s="46"/>
      <c r="BS55" s="48"/>
      <c r="BT55" s="46"/>
      <c r="BU55" s="46"/>
      <c r="BV55" s="46"/>
      <c r="BW55" s="46"/>
      <c r="BX55" s="46"/>
      <c r="BY55" s="46"/>
      <c r="BZ55" s="46"/>
      <c r="CA55" s="275"/>
      <c r="CB55" s="46"/>
      <c r="CC55" s="46"/>
      <c r="CD55" s="46"/>
      <c r="CE55" s="46"/>
      <c r="CF55" s="46"/>
      <c r="CG55" s="48"/>
      <c r="CH55" s="46"/>
      <c r="CI55" s="46"/>
      <c r="CJ55" s="46"/>
      <c r="CK55" s="46"/>
      <c r="CL55" s="46"/>
      <c r="CM55" s="46"/>
      <c r="CN55" s="46"/>
      <c r="CO55" s="275"/>
      <c r="CP55" s="46"/>
      <c r="CQ55" s="46"/>
      <c r="CR55" s="46"/>
      <c r="CS55" s="46"/>
      <c r="CT55" s="46"/>
      <c r="CU55" s="69"/>
      <c r="CV55" s="46"/>
      <c r="CW55" s="46"/>
      <c r="CX55" s="46"/>
      <c r="CY55" s="46"/>
      <c r="CZ55" s="46"/>
      <c r="DA55" s="46"/>
      <c r="DB55" s="46"/>
      <c r="DC55" s="275"/>
      <c r="DD55" s="46"/>
      <c r="DE55" s="46"/>
      <c r="DF55" s="46"/>
      <c r="DG55" s="46"/>
      <c r="DH55" s="46"/>
      <c r="DI55" s="69"/>
      <c r="DJ55" s="46"/>
      <c r="DK55" s="46"/>
      <c r="DL55" s="46"/>
      <c r="DM55" s="46"/>
      <c r="DN55" s="46"/>
      <c r="DO55" s="46"/>
      <c r="DP55" s="46"/>
      <c r="DQ55" s="275"/>
      <c r="DR55" s="46"/>
      <c r="DS55" s="46"/>
      <c r="DT55" s="46"/>
      <c r="DU55" s="46"/>
      <c r="DV55" s="46"/>
      <c r="DW55" s="69"/>
      <c r="DX55" s="46"/>
      <c r="DY55" s="46"/>
      <c r="DZ55" s="46"/>
      <c r="EA55" s="46"/>
      <c r="EB55" s="46"/>
      <c r="EC55" s="46"/>
      <c r="ED55" s="46"/>
      <c r="EE55" s="275"/>
      <c r="EF55" s="49"/>
      <c r="EG55" s="275"/>
      <c r="EH55" s="45"/>
      <c r="EI55" s="38"/>
    </row>
    <row r="56" spans="1:139" ht="409.5" customHeight="1" x14ac:dyDescent="0.25">
      <c r="A56" s="448"/>
      <c r="B56" s="452"/>
      <c r="C56" s="301"/>
      <c r="D56" s="301"/>
      <c r="E56" s="301"/>
      <c r="F56" s="301"/>
      <c r="G56" s="301"/>
      <c r="H56" s="301"/>
      <c r="I56" s="301"/>
      <c r="J56" s="301"/>
      <c r="K56" s="448"/>
      <c r="L56" s="301"/>
      <c r="M56" s="301"/>
      <c r="N56" s="448"/>
      <c r="O56" s="301"/>
      <c r="P56" s="545"/>
      <c r="Q56" s="301"/>
      <c r="R56" s="301"/>
      <c r="S56" s="301"/>
      <c r="T56" s="301"/>
      <c r="U56" s="301"/>
      <c r="V56" s="301"/>
      <c r="W56" s="452"/>
      <c r="X56" s="301"/>
      <c r="Y56" s="301"/>
      <c r="Z56" s="301"/>
      <c r="AA56" s="301"/>
      <c r="AB56" s="301"/>
      <c r="AC56" s="301"/>
      <c r="AD56" s="301"/>
      <c r="AE56" s="301"/>
      <c r="AF56" s="301"/>
      <c r="AG56" s="517"/>
      <c r="AH56" s="475"/>
      <c r="AI56" s="288"/>
      <c r="AJ56" s="288"/>
      <c r="AK56" s="291"/>
      <c r="AL56" s="288"/>
      <c r="AM56" s="475"/>
      <c r="AN56" s="510"/>
      <c r="AO56" s="509"/>
      <c r="AP56" s="361"/>
      <c r="AQ56" s="361"/>
      <c r="AR56" s="301"/>
      <c r="AS56" s="301"/>
      <c r="AT56" s="301"/>
      <c r="AU56" s="301"/>
      <c r="AV56" s="99"/>
      <c r="AW56" s="93"/>
      <c r="AX56" s="99"/>
      <c r="AY56" s="99"/>
      <c r="AZ56" s="99"/>
      <c r="BA56" s="99"/>
      <c r="BB56" s="99"/>
      <c r="BC56" s="99"/>
      <c r="BD56" s="99"/>
      <c r="BE56" s="99"/>
      <c r="BF56" s="99"/>
      <c r="BG56" s="99"/>
      <c r="BH56" s="99"/>
      <c r="BI56" s="99"/>
      <c r="BJ56" s="99"/>
      <c r="BK56" s="99"/>
      <c r="BL56" s="99"/>
      <c r="BM56" s="68"/>
      <c r="BN56" s="181"/>
      <c r="BO56" s="156"/>
      <c r="BP56" s="156"/>
      <c r="BQ56" s="156"/>
      <c r="BR56" s="156"/>
      <c r="BS56" s="181"/>
      <c r="BT56" s="156"/>
      <c r="BU56" s="156"/>
      <c r="BV56" s="156"/>
      <c r="BW56" s="156"/>
      <c r="BX56" s="156"/>
      <c r="BY56" s="156"/>
      <c r="BZ56" s="156"/>
      <c r="CA56" s="301"/>
      <c r="CB56" s="156"/>
      <c r="CC56" s="156"/>
      <c r="CD56" s="156"/>
      <c r="CE56" s="156"/>
      <c r="CF56" s="156"/>
      <c r="CG56" s="181"/>
      <c r="CH56" s="156"/>
      <c r="CI56" s="156"/>
      <c r="CJ56" s="156"/>
      <c r="CK56" s="156"/>
      <c r="CL56" s="156"/>
      <c r="CM56" s="156"/>
      <c r="CN56" s="156"/>
      <c r="CO56" s="301"/>
      <c r="CP56" s="156"/>
      <c r="CQ56" s="156"/>
      <c r="CR56" s="156"/>
      <c r="CS56" s="156"/>
      <c r="CT56" s="156"/>
      <c r="CU56" s="182"/>
      <c r="CV56" s="156"/>
      <c r="CW56" s="156"/>
      <c r="CX56" s="156"/>
      <c r="CY56" s="156"/>
      <c r="CZ56" s="156"/>
      <c r="DA56" s="156"/>
      <c r="DB56" s="156"/>
      <c r="DC56" s="301"/>
      <c r="DD56" s="156"/>
      <c r="DE56" s="156"/>
      <c r="DF56" s="156"/>
      <c r="DG56" s="156"/>
      <c r="DH56" s="156"/>
      <c r="DI56" s="182"/>
      <c r="DJ56" s="156"/>
      <c r="DK56" s="156"/>
      <c r="DL56" s="156"/>
      <c r="DM56" s="156"/>
      <c r="DN56" s="156"/>
      <c r="DO56" s="156"/>
      <c r="DP56" s="156"/>
      <c r="DQ56" s="301"/>
      <c r="DR56" s="156"/>
      <c r="DS56" s="156"/>
      <c r="DT56" s="156"/>
      <c r="DU56" s="156"/>
      <c r="DV56" s="156"/>
      <c r="DW56" s="182"/>
      <c r="DX56" s="156"/>
      <c r="DY56" s="156"/>
      <c r="DZ56" s="156"/>
      <c r="EA56" s="156"/>
      <c r="EB56" s="156"/>
      <c r="EC56" s="156"/>
      <c r="ED56" s="156"/>
      <c r="EE56" s="301"/>
      <c r="EF56" s="56"/>
      <c r="EG56" s="301"/>
      <c r="EH56" s="44"/>
      <c r="EI56" s="38"/>
    </row>
    <row r="57" spans="1:139" ht="409.5" customHeight="1" x14ac:dyDescent="0.25">
      <c r="A57" s="447"/>
      <c r="B57" s="451"/>
      <c r="C57" s="275"/>
      <c r="D57" s="275"/>
      <c r="E57" s="275"/>
      <c r="F57" s="275"/>
      <c r="G57" s="275"/>
      <c r="H57" s="275"/>
      <c r="I57" s="275"/>
      <c r="J57" s="275"/>
      <c r="K57" s="447"/>
      <c r="L57" s="275"/>
      <c r="M57" s="275"/>
      <c r="N57" s="447"/>
      <c r="O57" s="275"/>
      <c r="P57" s="544"/>
      <c r="Q57" s="275"/>
      <c r="R57" s="275"/>
      <c r="S57" s="275"/>
      <c r="T57" s="275"/>
      <c r="U57" s="275"/>
      <c r="V57" s="275"/>
      <c r="W57" s="451"/>
      <c r="X57" s="275"/>
      <c r="Y57" s="275"/>
      <c r="Z57" s="275"/>
      <c r="AA57" s="275"/>
      <c r="AB57" s="275"/>
      <c r="AC57" s="275"/>
      <c r="AD57" s="275"/>
      <c r="AE57" s="275"/>
      <c r="AF57" s="275"/>
      <c r="AG57" s="473"/>
      <c r="AH57" s="275"/>
      <c r="AI57" s="275"/>
      <c r="AJ57" s="275"/>
      <c r="AK57" s="275"/>
      <c r="AL57" s="275"/>
      <c r="AM57" s="275"/>
      <c r="AN57" s="275"/>
      <c r="AO57" s="275"/>
      <c r="AP57" s="275"/>
      <c r="AQ57" s="275"/>
      <c r="AR57" s="275"/>
      <c r="AS57" s="275"/>
      <c r="AT57" s="275"/>
      <c r="AU57" s="275"/>
      <c r="AV57" s="53"/>
      <c r="AW57" s="47"/>
      <c r="AX57" s="53"/>
      <c r="AY57" s="53"/>
      <c r="AZ57" s="53"/>
      <c r="BA57" s="53"/>
      <c r="BB57" s="53"/>
      <c r="BC57" s="53"/>
      <c r="BD57" s="53"/>
      <c r="BE57" s="53"/>
      <c r="BF57" s="53"/>
      <c r="BG57" s="53"/>
      <c r="BH57" s="53"/>
      <c r="BI57" s="53"/>
      <c r="BJ57" s="53"/>
      <c r="BK57" s="53"/>
      <c r="BL57" s="53"/>
      <c r="BM57" s="68"/>
      <c r="BN57" s="48"/>
      <c r="BO57" s="46"/>
      <c r="BP57" s="46"/>
      <c r="BQ57" s="46"/>
      <c r="BR57" s="46"/>
      <c r="BS57" s="48"/>
      <c r="BT57" s="46"/>
      <c r="BU57" s="46"/>
      <c r="BV57" s="46"/>
      <c r="BW57" s="46"/>
      <c r="BX57" s="46"/>
      <c r="BY57" s="46"/>
      <c r="BZ57" s="46"/>
      <c r="CA57" s="275"/>
      <c r="CB57" s="46"/>
      <c r="CC57" s="46"/>
      <c r="CD57" s="46"/>
      <c r="CE57" s="46"/>
      <c r="CF57" s="46"/>
      <c r="CG57" s="48"/>
      <c r="CH57" s="46"/>
      <c r="CI57" s="46"/>
      <c r="CJ57" s="46"/>
      <c r="CK57" s="46"/>
      <c r="CL57" s="46"/>
      <c r="CM57" s="46"/>
      <c r="CN57" s="46"/>
      <c r="CO57" s="275"/>
      <c r="CP57" s="46"/>
      <c r="CQ57" s="46"/>
      <c r="CR57" s="46"/>
      <c r="CS57" s="46"/>
      <c r="CT57" s="46"/>
      <c r="CU57" s="69"/>
      <c r="CV57" s="46"/>
      <c r="CW57" s="46"/>
      <c r="CX57" s="46"/>
      <c r="CY57" s="46"/>
      <c r="CZ57" s="46"/>
      <c r="DA57" s="46"/>
      <c r="DB57" s="46"/>
      <c r="DC57" s="275"/>
      <c r="DD57" s="46"/>
      <c r="DE57" s="46"/>
      <c r="DF57" s="46"/>
      <c r="DG57" s="46"/>
      <c r="DH57" s="46"/>
      <c r="DI57" s="69"/>
      <c r="DJ57" s="46"/>
      <c r="DK57" s="46"/>
      <c r="DL57" s="46"/>
      <c r="DM57" s="46"/>
      <c r="DN57" s="46"/>
      <c r="DO57" s="46"/>
      <c r="DP57" s="46"/>
      <c r="DQ57" s="275"/>
      <c r="DR57" s="46"/>
      <c r="DS57" s="46"/>
      <c r="DT57" s="46"/>
      <c r="DU57" s="46"/>
      <c r="DV57" s="46"/>
      <c r="DW57" s="69"/>
      <c r="DX57" s="46"/>
      <c r="DY57" s="46"/>
      <c r="DZ57" s="46"/>
      <c r="EA57" s="46"/>
      <c r="EB57" s="46"/>
      <c r="EC57" s="46"/>
      <c r="ED57" s="46"/>
      <c r="EE57" s="275"/>
      <c r="EF57" s="49"/>
      <c r="EG57" s="275"/>
      <c r="EH57" s="45"/>
      <c r="EI57" s="38"/>
    </row>
    <row r="58" spans="1:139" ht="409.6" customHeight="1" x14ac:dyDescent="0.25">
      <c r="A58" s="447"/>
      <c r="B58" s="451"/>
      <c r="C58" s="275"/>
      <c r="D58" s="275"/>
      <c r="E58" s="275"/>
      <c r="F58" s="275"/>
      <c r="G58" s="275"/>
      <c r="H58" s="275"/>
      <c r="I58" s="275"/>
      <c r="J58" s="275"/>
      <c r="K58" s="447"/>
      <c r="L58" s="275"/>
      <c r="M58" s="275"/>
      <c r="N58" s="447"/>
      <c r="O58" s="275"/>
      <c r="P58" s="544"/>
      <c r="Q58" s="275"/>
      <c r="R58" s="275"/>
      <c r="S58" s="275"/>
      <c r="T58" s="275"/>
      <c r="U58" s="275"/>
      <c r="V58" s="275"/>
      <c r="W58" s="451"/>
      <c r="X58" s="275"/>
      <c r="Y58" s="275"/>
      <c r="Z58" s="275"/>
      <c r="AA58" s="275"/>
      <c r="AB58" s="275"/>
      <c r="AC58" s="275"/>
      <c r="AD58" s="275"/>
      <c r="AE58" s="275"/>
      <c r="AF58" s="275"/>
      <c r="AG58" s="474"/>
      <c r="AH58" s="276"/>
      <c r="AI58" s="276"/>
      <c r="AJ58" s="276"/>
      <c r="AK58" s="276"/>
      <c r="AL58" s="276"/>
      <c r="AM58" s="276"/>
      <c r="AN58" s="276"/>
      <c r="AO58" s="276"/>
      <c r="AP58" s="276"/>
      <c r="AQ58" s="276"/>
      <c r="AR58" s="275"/>
      <c r="AS58" s="275"/>
      <c r="AT58" s="275"/>
      <c r="AU58" s="275"/>
      <c r="AV58" s="70"/>
      <c r="AW58" s="70"/>
      <c r="AX58" s="70"/>
      <c r="AY58" s="70"/>
      <c r="AZ58" s="70"/>
      <c r="BA58" s="274"/>
      <c r="BB58" s="274"/>
      <c r="BC58" s="274"/>
      <c r="BD58" s="274"/>
      <c r="BE58" s="274"/>
      <c r="BF58" s="274"/>
      <c r="BG58" s="274"/>
      <c r="BH58" s="274"/>
      <c r="BI58" s="274"/>
      <c r="BJ58" s="274"/>
      <c r="BK58" s="274"/>
      <c r="BL58" s="274"/>
      <c r="BM58" s="389"/>
      <c r="BN58" s="48"/>
      <c r="BO58" s="46"/>
      <c r="BP58" s="46"/>
      <c r="BQ58" s="46"/>
      <c r="BR58" s="46"/>
      <c r="BS58" s="46"/>
      <c r="BT58" s="46"/>
      <c r="BU58" s="46"/>
      <c r="BV58" s="46"/>
      <c r="BW58" s="46"/>
      <c r="BX58" s="46"/>
      <c r="BY58" s="46"/>
      <c r="BZ58" s="46"/>
      <c r="CA58" s="275"/>
      <c r="CB58" s="46"/>
      <c r="CC58" s="46"/>
      <c r="CD58" s="46"/>
      <c r="CE58" s="46"/>
      <c r="CF58" s="46"/>
      <c r="CG58" s="46"/>
      <c r="CH58" s="46"/>
      <c r="CI58" s="46"/>
      <c r="CJ58" s="46"/>
      <c r="CK58" s="46"/>
      <c r="CL58" s="46"/>
      <c r="CM58" s="46"/>
      <c r="CN58" s="46"/>
      <c r="CO58" s="275"/>
      <c r="CP58" s="46"/>
      <c r="CQ58" s="46"/>
      <c r="CR58" s="46"/>
      <c r="CS58" s="46"/>
      <c r="CT58" s="46"/>
      <c r="CU58" s="46"/>
      <c r="CV58" s="46"/>
      <c r="CW58" s="46"/>
      <c r="CX58" s="46"/>
      <c r="CY58" s="46"/>
      <c r="CZ58" s="46"/>
      <c r="DA58" s="46"/>
      <c r="DB58" s="46"/>
      <c r="DC58" s="275"/>
      <c r="DD58" s="46"/>
      <c r="DE58" s="46"/>
      <c r="DF58" s="46"/>
      <c r="DG58" s="46"/>
      <c r="DH58" s="46"/>
      <c r="DI58" s="46"/>
      <c r="DJ58" s="46"/>
      <c r="DK58" s="46"/>
      <c r="DL58" s="46"/>
      <c r="DM58" s="46"/>
      <c r="DN58" s="46"/>
      <c r="DO58" s="46"/>
      <c r="DP58" s="46"/>
      <c r="DQ58" s="275"/>
      <c r="DR58" s="46"/>
      <c r="DS58" s="46"/>
      <c r="DT58" s="46"/>
      <c r="DU58" s="46"/>
      <c r="DV58" s="46"/>
      <c r="DW58" s="46"/>
      <c r="DX58" s="46"/>
      <c r="DY58" s="46"/>
      <c r="DZ58" s="46"/>
      <c r="EA58" s="46"/>
      <c r="EB58" s="46"/>
      <c r="EC58" s="46"/>
      <c r="ED58" s="46"/>
      <c r="EE58" s="275"/>
      <c r="EF58" s="49"/>
      <c r="EG58" s="275"/>
      <c r="EH58" s="45"/>
      <c r="EI58" s="38"/>
    </row>
    <row r="59" spans="1:139" ht="66.75" customHeight="1" x14ac:dyDescent="0.25">
      <c r="A59" s="447"/>
      <c r="B59" s="451"/>
      <c r="C59" s="275"/>
      <c r="D59" s="275"/>
      <c r="E59" s="275"/>
      <c r="F59" s="275"/>
      <c r="G59" s="275"/>
      <c r="H59" s="275"/>
      <c r="I59" s="275"/>
      <c r="J59" s="275"/>
      <c r="K59" s="447"/>
      <c r="L59" s="275"/>
      <c r="M59" s="275"/>
      <c r="N59" s="447"/>
      <c r="O59" s="275"/>
      <c r="P59" s="544"/>
      <c r="Q59" s="275"/>
      <c r="R59" s="275"/>
      <c r="S59" s="275"/>
      <c r="T59" s="275"/>
      <c r="U59" s="275"/>
      <c r="V59" s="275"/>
      <c r="W59" s="451"/>
      <c r="X59" s="275"/>
      <c r="Y59" s="275"/>
      <c r="Z59" s="275"/>
      <c r="AA59" s="275"/>
      <c r="AB59" s="275"/>
      <c r="AC59" s="275"/>
      <c r="AD59" s="275"/>
      <c r="AE59" s="275"/>
      <c r="AF59" s="275"/>
      <c r="AG59" s="54" t="s">
        <v>165</v>
      </c>
      <c r="AH59" s="51">
        <v>0.1</v>
      </c>
      <c r="AI59" s="50">
        <v>0</v>
      </c>
      <c r="AJ59" s="50">
        <v>0</v>
      </c>
      <c r="AK59" s="55">
        <v>0</v>
      </c>
      <c r="AL59" s="50">
        <v>0</v>
      </c>
      <c r="AM59" s="51">
        <f>SUM(AI59:AL59)</f>
        <v>0</v>
      </c>
      <c r="AN59" s="52">
        <v>45291</v>
      </c>
      <c r="AO59" s="184" t="s">
        <v>484</v>
      </c>
      <c r="AP59" s="47"/>
      <c r="AQ59" s="47" t="s">
        <v>132</v>
      </c>
      <c r="AR59" s="275"/>
      <c r="AS59" s="275"/>
      <c r="AT59" s="275"/>
      <c r="AU59" s="275"/>
      <c r="AV59" s="71"/>
      <c r="AW59" s="71"/>
      <c r="AX59" s="71"/>
      <c r="AY59" s="71"/>
      <c r="AZ59" s="71"/>
      <c r="BA59" s="275"/>
      <c r="BB59" s="275"/>
      <c r="BC59" s="275"/>
      <c r="BD59" s="275"/>
      <c r="BE59" s="275"/>
      <c r="BF59" s="275"/>
      <c r="BG59" s="275"/>
      <c r="BH59" s="275"/>
      <c r="BI59" s="275"/>
      <c r="BJ59" s="275"/>
      <c r="BK59" s="275"/>
      <c r="BL59" s="275"/>
      <c r="BM59" s="275"/>
      <c r="BN59" s="48"/>
      <c r="BO59" s="46"/>
      <c r="BP59" s="46"/>
      <c r="BQ59" s="46"/>
      <c r="BR59" s="46"/>
      <c r="BS59" s="46"/>
      <c r="BT59" s="46"/>
      <c r="BU59" s="46"/>
      <c r="BV59" s="46"/>
      <c r="BW59" s="46"/>
      <c r="BX59" s="46"/>
      <c r="BY59" s="46"/>
      <c r="BZ59" s="46"/>
      <c r="CA59" s="275"/>
      <c r="CB59" s="46"/>
      <c r="CC59" s="46"/>
      <c r="CD59" s="46"/>
      <c r="CE59" s="46"/>
      <c r="CF59" s="46"/>
      <c r="CG59" s="46"/>
      <c r="CH59" s="46"/>
      <c r="CI59" s="46"/>
      <c r="CJ59" s="46"/>
      <c r="CK59" s="46"/>
      <c r="CL59" s="46"/>
      <c r="CM59" s="46"/>
      <c r="CN59" s="46"/>
      <c r="CO59" s="275"/>
      <c r="CP59" s="46"/>
      <c r="CQ59" s="46"/>
      <c r="CR59" s="46"/>
      <c r="CS59" s="46"/>
      <c r="CT59" s="46"/>
      <c r="CU59" s="46"/>
      <c r="CV59" s="46"/>
      <c r="CW59" s="46"/>
      <c r="CX59" s="46"/>
      <c r="CY59" s="46"/>
      <c r="CZ59" s="46"/>
      <c r="DA59" s="46"/>
      <c r="DB59" s="46"/>
      <c r="DC59" s="275"/>
      <c r="DD59" s="46"/>
      <c r="DE59" s="46"/>
      <c r="DF59" s="46"/>
      <c r="DG59" s="46"/>
      <c r="DH59" s="46"/>
      <c r="DI59" s="46"/>
      <c r="DJ59" s="46"/>
      <c r="DK59" s="46"/>
      <c r="DL59" s="46"/>
      <c r="DM59" s="46"/>
      <c r="DN59" s="46"/>
      <c r="DO59" s="46"/>
      <c r="DP59" s="46"/>
      <c r="DQ59" s="275"/>
      <c r="DR59" s="46"/>
      <c r="DS59" s="46"/>
      <c r="DT59" s="46"/>
      <c r="DU59" s="46"/>
      <c r="DV59" s="46"/>
      <c r="DW59" s="46"/>
      <c r="DX59" s="46"/>
      <c r="DY59" s="46"/>
      <c r="DZ59" s="46"/>
      <c r="EA59" s="46"/>
      <c r="EB59" s="46"/>
      <c r="EC59" s="46"/>
      <c r="ED59" s="46"/>
      <c r="EE59" s="275"/>
      <c r="EF59" s="49"/>
      <c r="EG59" s="275"/>
      <c r="EH59" s="45"/>
      <c r="EI59" s="38"/>
    </row>
    <row r="60" spans="1:139" ht="409.5" customHeight="1" x14ac:dyDescent="0.25">
      <c r="A60" s="447"/>
      <c r="B60" s="451"/>
      <c r="C60" s="275"/>
      <c r="D60" s="275"/>
      <c r="E60" s="275"/>
      <c r="F60" s="275"/>
      <c r="G60" s="275"/>
      <c r="H60" s="275"/>
      <c r="I60" s="275"/>
      <c r="J60" s="275"/>
      <c r="K60" s="447"/>
      <c r="L60" s="275"/>
      <c r="M60" s="275"/>
      <c r="N60" s="447"/>
      <c r="O60" s="275"/>
      <c r="P60" s="544"/>
      <c r="Q60" s="275"/>
      <c r="R60" s="275"/>
      <c r="S60" s="275"/>
      <c r="T60" s="275"/>
      <c r="U60" s="275"/>
      <c r="V60" s="275"/>
      <c r="W60" s="451"/>
      <c r="X60" s="275"/>
      <c r="Y60" s="275"/>
      <c r="Z60" s="275"/>
      <c r="AA60" s="275"/>
      <c r="AB60" s="275"/>
      <c r="AC60" s="275"/>
      <c r="AD60" s="275"/>
      <c r="AE60" s="275"/>
      <c r="AF60" s="275"/>
      <c r="AG60" s="515" t="s">
        <v>166</v>
      </c>
      <c r="AH60" s="464">
        <v>0.1</v>
      </c>
      <c r="AI60" s="315">
        <v>0.25</v>
      </c>
      <c r="AJ60" s="315">
        <v>0.25</v>
      </c>
      <c r="AK60" s="391">
        <v>0.25</v>
      </c>
      <c r="AL60" s="315">
        <v>0.25</v>
      </c>
      <c r="AM60" s="464">
        <f>SUM(AI60:AL63)</f>
        <v>1</v>
      </c>
      <c r="AN60" s="427">
        <v>45291</v>
      </c>
      <c r="AO60" s="428" t="s">
        <v>384</v>
      </c>
      <c r="AP60" s="441" t="s">
        <v>480</v>
      </c>
      <c r="AQ60" s="300" t="s">
        <v>132</v>
      </c>
      <c r="AR60" s="275"/>
      <c r="AS60" s="275"/>
      <c r="AT60" s="275"/>
      <c r="AU60" s="275"/>
      <c r="AV60" s="71"/>
      <c r="AW60" s="71"/>
      <c r="AX60" s="71"/>
      <c r="AY60" s="71"/>
      <c r="AZ60" s="71"/>
      <c r="BA60" s="275"/>
      <c r="BB60" s="275"/>
      <c r="BC60" s="275"/>
      <c r="BD60" s="275"/>
      <c r="BE60" s="275"/>
      <c r="BF60" s="275"/>
      <c r="BG60" s="275"/>
      <c r="BH60" s="275"/>
      <c r="BI60" s="275"/>
      <c r="BJ60" s="275"/>
      <c r="BK60" s="275"/>
      <c r="BL60" s="275"/>
      <c r="BM60" s="275"/>
      <c r="BN60" s="48"/>
      <c r="BO60" s="46"/>
      <c r="BP60" s="46"/>
      <c r="BQ60" s="46"/>
      <c r="BR60" s="46"/>
      <c r="BS60" s="46"/>
      <c r="BT60" s="46"/>
      <c r="BU60" s="46"/>
      <c r="BV60" s="46"/>
      <c r="BW60" s="46"/>
      <c r="BX60" s="46"/>
      <c r="BY60" s="46"/>
      <c r="BZ60" s="46"/>
      <c r="CA60" s="275"/>
      <c r="CB60" s="46"/>
      <c r="CC60" s="46"/>
      <c r="CD60" s="46"/>
      <c r="CE60" s="46"/>
      <c r="CF60" s="46"/>
      <c r="CG60" s="46"/>
      <c r="CH60" s="46"/>
      <c r="CI60" s="46"/>
      <c r="CJ60" s="46"/>
      <c r="CK60" s="46"/>
      <c r="CL60" s="46"/>
      <c r="CM60" s="46"/>
      <c r="CN60" s="46"/>
      <c r="CO60" s="275"/>
      <c r="CP60" s="46"/>
      <c r="CQ60" s="46"/>
      <c r="CR60" s="46"/>
      <c r="CS60" s="46"/>
      <c r="CT60" s="46"/>
      <c r="CU60" s="46"/>
      <c r="CV60" s="46"/>
      <c r="CW60" s="46"/>
      <c r="CX60" s="46"/>
      <c r="CY60" s="46"/>
      <c r="CZ60" s="46"/>
      <c r="DA60" s="46"/>
      <c r="DB60" s="46"/>
      <c r="DC60" s="275"/>
      <c r="DD60" s="46"/>
      <c r="DE60" s="46"/>
      <c r="DF60" s="46"/>
      <c r="DG60" s="46"/>
      <c r="DH60" s="46"/>
      <c r="DI60" s="46"/>
      <c r="DJ60" s="46"/>
      <c r="DK60" s="46"/>
      <c r="DL60" s="46"/>
      <c r="DM60" s="46"/>
      <c r="DN60" s="46"/>
      <c r="DO60" s="46"/>
      <c r="DP60" s="46"/>
      <c r="DQ60" s="275"/>
      <c r="DR60" s="46"/>
      <c r="DS60" s="46"/>
      <c r="DT60" s="46"/>
      <c r="DU60" s="46"/>
      <c r="DV60" s="46"/>
      <c r="DW60" s="46"/>
      <c r="DX60" s="46"/>
      <c r="DY60" s="46"/>
      <c r="DZ60" s="46"/>
      <c r="EA60" s="46"/>
      <c r="EB60" s="46"/>
      <c r="EC60" s="46"/>
      <c r="ED60" s="46"/>
      <c r="EE60" s="275"/>
      <c r="EF60" s="49"/>
      <c r="EG60" s="275"/>
      <c r="EH60" s="45"/>
      <c r="EI60" s="38"/>
    </row>
    <row r="61" spans="1:139" ht="409.5" customHeight="1" x14ac:dyDescent="0.25">
      <c r="A61" s="448"/>
      <c r="B61" s="452"/>
      <c r="C61" s="301"/>
      <c r="D61" s="301"/>
      <c r="E61" s="301"/>
      <c r="F61" s="301"/>
      <c r="G61" s="301"/>
      <c r="H61" s="301"/>
      <c r="I61" s="301"/>
      <c r="J61" s="301"/>
      <c r="K61" s="448"/>
      <c r="L61" s="301"/>
      <c r="M61" s="301"/>
      <c r="N61" s="448"/>
      <c r="O61" s="301"/>
      <c r="P61" s="545"/>
      <c r="Q61" s="301"/>
      <c r="R61" s="301"/>
      <c r="S61" s="301"/>
      <c r="T61" s="301"/>
      <c r="U61" s="301"/>
      <c r="V61" s="301"/>
      <c r="W61" s="452"/>
      <c r="X61" s="301"/>
      <c r="Y61" s="301"/>
      <c r="Z61" s="301"/>
      <c r="AA61" s="301"/>
      <c r="AB61" s="301"/>
      <c r="AC61" s="301"/>
      <c r="AD61" s="301"/>
      <c r="AE61" s="301"/>
      <c r="AF61" s="301"/>
      <c r="AG61" s="517"/>
      <c r="AH61" s="475"/>
      <c r="AI61" s="288"/>
      <c r="AJ61" s="288"/>
      <c r="AK61" s="291"/>
      <c r="AL61" s="288"/>
      <c r="AM61" s="475"/>
      <c r="AN61" s="510"/>
      <c r="AO61" s="509"/>
      <c r="AP61" s="343"/>
      <c r="AQ61" s="361"/>
      <c r="AR61" s="301"/>
      <c r="AS61" s="301"/>
      <c r="AT61" s="301"/>
      <c r="AU61" s="301"/>
      <c r="AV61" s="183"/>
      <c r="AW61" s="183"/>
      <c r="AX61" s="183"/>
      <c r="AY61" s="183"/>
      <c r="AZ61" s="183"/>
      <c r="BA61" s="301"/>
      <c r="BB61" s="301"/>
      <c r="BC61" s="301"/>
      <c r="BD61" s="301"/>
      <c r="BE61" s="301"/>
      <c r="BF61" s="301"/>
      <c r="BG61" s="301"/>
      <c r="BH61" s="301"/>
      <c r="BI61" s="301"/>
      <c r="BJ61" s="301"/>
      <c r="BK61" s="301"/>
      <c r="BL61" s="301"/>
      <c r="BM61" s="301"/>
      <c r="BN61" s="181"/>
      <c r="BO61" s="156"/>
      <c r="BP61" s="156"/>
      <c r="BQ61" s="156"/>
      <c r="BR61" s="156"/>
      <c r="BS61" s="156"/>
      <c r="BT61" s="156"/>
      <c r="BU61" s="156"/>
      <c r="BV61" s="156"/>
      <c r="BW61" s="156"/>
      <c r="BX61" s="156"/>
      <c r="BY61" s="156"/>
      <c r="BZ61" s="156"/>
      <c r="CA61" s="301"/>
      <c r="CB61" s="156"/>
      <c r="CC61" s="156"/>
      <c r="CD61" s="156"/>
      <c r="CE61" s="156"/>
      <c r="CF61" s="156"/>
      <c r="CG61" s="156"/>
      <c r="CH61" s="156"/>
      <c r="CI61" s="156"/>
      <c r="CJ61" s="156"/>
      <c r="CK61" s="156"/>
      <c r="CL61" s="156"/>
      <c r="CM61" s="156"/>
      <c r="CN61" s="156"/>
      <c r="CO61" s="301"/>
      <c r="CP61" s="156"/>
      <c r="CQ61" s="156"/>
      <c r="CR61" s="156"/>
      <c r="CS61" s="156"/>
      <c r="CT61" s="156"/>
      <c r="CU61" s="156"/>
      <c r="CV61" s="156"/>
      <c r="CW61" s="156"/>
      <c r="CX61" s="156"/>
      <c r="CY61" s="156"/>
      <c r="CZ61" s="156"/>
      <c r="DA61" s="156"/>
      <c r="DB61" s="156"/>
      <c r="DC61" s="301"/>
      <c r="DD61" s="156"/>
      <c r="DE61" s="156"/>
      <c r="DF61" s="156"/>
      <c r="DG61" s="156"/>
      <c r="DH61" s="156"/>
      <c r="DI61" s="156"/>
      <c r="DJ61" s="156"/>
      <c r="DK61" s="156"/>
      <c r="DL61" s="156"/>
      <c r="DM61" s="156"/>
      <c r="DN61" s="156"/>
      <c r="DO61" s="156"/>
      <c r="DP61" s="156"/>
      <c r="DQ61" s="301"/>
      <c r="DR61" s="156"/>
      <c r="DS61" s="156"/>
      <c r="DT61" s="156"/>
      <c r="DU61" s="156"/>
      <c r="DV61" s="156"/>
      <c r="DW61" s="156"/>
      <c r="DX61" s="156"/>
      <c r="DY61" s="156"/>
      <c r="DZ61" s="156"/>
      <c r="EA61" s="156"/>
      <c r="EB61" s="156"/>
      <c r="EC61" s="156"/>
      <c r="ED61" s="156"/>
      <c r="EE61" s="301"/>
      <c r="EF61" s="56"/>
      <c r="EG61" s="301"/>
      <c r="EH61" s="44"/>
      <c r="EI61" s="38"/>
    </row>
    <row r="62" spans="1:139" ht="409.5" customHeight="1" x14ac:dyDescent="0.25">
      <c r="A62" s="447"/>
      <c r="B62" s="451"/>
      <c r="C62" s="275"/>
      <c r="D62" s="275"/>
      <c r="E62" s="275"/>
      <c r="F62" s="275"/>
      <c r="G62" s="275"/>
      <c r="H62" s="275"/>
      <c r="I62" s="275"/>
      <c r="J62" s="275"/>
      <c r="K62" s="447"/>
      <c r="L62" s="275"/>
      <c r="M62" s="275"/>
      <c r="N62" s="447"/>
      <c r="O62" s="275"/>
      <c r="P62" s="544"/>
      <c r="Q62" s="275"/>
      <c r="R62" s="275"/>
      <c r="S62" s="275"/>
      <c r="T62" s="275"/>
      <c r="U62" s="275"/>
      <c r="V62" s="275"/>
      <c r="W62" s="451"/>
      <c r="X62" s="275"/>
      <c r="Y62" s="275"/>
      <c r="Z62" s="275"/>
      <c r="AA62" s="275"/>
      <c r="AB62" s="275"/>
      <c r="AC62" s="275"/>
      <c r="AD62" s="275"/>
      <c r="AE62" s="275"/>
      <c r="AF62" s="275"/>
      <c r="AG62" s="473"/>
      <c r="AH62" s="275"/>
      <c r="AI62" s="275"/>
      <c r="AJ62" s="275"/>
      <c r="AK62" s="275"/>
      <c r="AL62" s="275"/>
      <c r="AM62" s="275"/>
      <c r="AN62" s="275"/>
      <c r="AO62" s="275"/>
      <c r="AP62" s="275"/>
      <c r="AQ62" s="275"/>
      <c r="AR62" s="275"/>
      <c r="AS62" s="275"/>
      <c r="AT62" s="275"/>
      <c r="AU62" s="275"/>
      <c r="AV62" s="71"/>
      <c r="AW62" s="71"/>
      <c r="AX62" s="71"/>
      <c r="AY62" s="71"/>
      <c r="AZ62" s="71"/>
      <c r="BA62" s="275"/>
      <c r="BB62" s="275"/>
      <c r="BC62" s="275"/>
      <c r="BD62" s="275"/>
      <c r="BE62" s="275"/>
      <c r="BF62" s="275"/>
      <c r="BG62" s="275"/>
      <c r="BH62" s="275"/>
      <c r="BI62" s="275"/>
      <c r="BJ62" s="275"/>
      <c r="BK62" s="275"/>
      <c r="BL62" s="275"/>
      <c r="BM62" s="275"/>
      <c r="BN62" s="48"/>
      <c r="BO62" s="46"/>
      <c r="BP62" s="46"/>
      <c r="BQ62" s="46"/>
      <c r="BR62" s="46"/>
      <c r="BS62" s="46"/>
      <c r="BT62" s="46"/>
      <c r="BU62" s="46"/>
      <c r="BV62" s="46"/>
      <c r="BW62" s="46"/>
      <c r="BX62" s="46"/>
      <c r="BY62" s="46"/>
      <c r="BZ62" s="46"/>
      <c r="CA62" s="275"/>
      <c r="CB62" s="46"/>
      <c r="CC62" s="46"/>
      <c r="CD62" s="46"/>
      <c r="CE62" s="46"/>
      <c r="CF62" s="46"/>
      <c r="CG62" s="46"/>
      <c r="CH62" s="46"/>
      <c r="CI62" s="46"/>
      <c r="CJ62" s="46"/>
      <c r="CK62" s="46"/>
      <c r="CL62" s="46"/>
      <c r="CM62" s="46"/>
      <c r="CN62" s="46"/>
      <c r="CO62" s="275"/>
      <c r="CP62" s="46"/>
      <c r="CQ62" s="46"/>
      <c r="CR62" s="46"/>
      <c r="CS62" s="46"/>
      <c r="CT62" s="46"/>
      <c r="CU62" s="46"/>
      <c r="CV62" s="46"/>
      <c r="CW62" s="46"/>
      <c r="CX62" s="46"/>
      <c r="CY62" s="46"/>
      <c r="CZ62" s="46"/>
      <c r="DA62" s="46"/>
      <c r="DB62" s="46"/>
      <c r="DC62" s="275"/>
      <c r="DD62" s="46"/>
      <c r="DE62" s="46"/>
      <c r="DF62" s="46"/>
      <c r="DG62" s="46"/>
      <c r="DH62" s="46"/>
      <c r="DI62" s="46"/>
      <c r="DJ62" s="46"/>
      <c r="DK62" s="46"/>
      <c r="DL62" s="46"/>
      <c r="DM62" s="46"/>
      <c r="DN62" s="46"/>
      <c r="DO62" s="46"/>
      <c r="DP62" s="46"/>
      <c r="DQ62" s="275"/>
      <c r="DR62" s="46"/>
      <c r="DS62" s="46"/>
      <c r="DT62" s="46"/>
      <c r="DU62" s="46"/>
      <c r="DV62" s="46"/>
      <c r="DW62" s="46"/>
      <c r="DX62" s="46"/>
      <c r="DY62" s="46"/>
      <c r="DZ62" s="46"/>
      <c r="EA62" s="46"/>
      <c r="EB62" s="46"/>
      <c r="EC62" s="46"/>
      <c r="ED62" s="46"/>
      <c r="EE62" s="275"/>
      <c r="EF62" s="49"/>
      <c r="EG62" s="275"/>
      <c r="EH62" s="45"/>
      <c r="EI62" s="38"/>
    </row>
    <row r="63" spans="1:139" ht="409.5" customHeight="1" x14ac:dyDescent="0.25">
      <c r="A63" s="447"/>
      <c r="B63" s="451"/>
      <c r="C63" s="275"/>
      <c r="D63" s="275"/>
      <c r="E63" s="275"/>
      <c r="F63" s="275"/>
      <c r="G63" s="275"/>
      <c r="H63" s="275"/>
      <c r="I63" s="275"/>
      <c r="J63" s="275"/>
      <c r="K63" s="447"/>
      <c r="L63" s="275"/>
      <c r="M63" s="275"/>
      <c r="N63" s="447"/>
      <c r="O63" s="275"/>
      <c r="P63" s="544"/>
      <c r="Q63" s="275"/>
      <c r="R63" s="275"/>
      <c r="S63" s="275"/>
      <c r="T63" s="275"/>
      <c r="U63" s="275"/>
      <c r="V63" s="275"/>
      <c r="W63" s="451"/>
      <c r="X63" s="275"/>
      <c r="Y63" s="275"/>
      <c r="Z63" s="275"/>
      <c r="AA63" s="275"/>
      <c r="AB63" s="275"/>
      <c r="AC63" s="275"/>
      <c r="AD63" s="275"/>
      <c r="AE63" s="275"/>
      <c r="AF63" s="275"/>
      <c r="AG63" s="474"/>
      <c r="AH63" s="276"/>
      <c r="AI63" s="276"/>
      <c r="AJ63" s="276"/>
      <c r="AK63" s="276"/>
      <c r="AL63" s="276"/>
      <c r="AM63" s="276"/>
      <c r="AN63" s="276"/>
      <c r="AO63" s="276"/>
      <c r="AP63" s="276"/>
      <c r="AQ63" s="276"/>
      <c r="AR63" s="275"/>
      <c r="AS63" s="275"/>
      <c r="AT63" s="275"/>
      <c r="AU63" s="275"/>
      <c r="AV63" s="71"/>
      <c r="AW63" s="71"/>
      <c r="AX63" s="71"/>
      <c r="AY63" s="71"/>
      <c r="AZ63" s="71"/>
      <c r="BA63" s="275"/>
      <c r="BB63" s="275"/>
      <c r="BC63" s="275"/>
      <c r="BD63" s="275"/>
      <c r="BE63" s="275"/>
      <c r="BF63" s="275"/>
      <c r="BG63" s="275"/>
      <c r="BH63" s="275"/>
      <c r="BI63" s="275"/>
      <c r="BJ63" s="275"/>
      <c r="BK63" s="275"/>
      <c r="BL63" s="275"/>
      <c r="BM63" s="275"/>
      <c r="BN63" s="48"/>
      <c r="BO63" s="46"/>
      <c r="BP63" s="46"/>
      <c r="BQ63" s="46"/>
      <c r="BR63" s="46"/>
      <c r="BS63" s="46"/>
      <c r="BT63" s="46"/>
      <c r="BU63" s="46"/>
      <c r="BV63" s="46"/>
      <c r="BW63" s="46"/>
      <c r="BX63" s="46"/>
      <c r="BY63" s="46"/>
      <c r="BZ63" s="46"/>
      <c r="CA63" s="275"/>
      <c r="CB63" s="46"/>
      <c r="CC63" s="46"/>
      <c r="CD63" s="46"/>
      <c r="CE63" s="46"/>
      <c r="CF63" s="46"/>
      <c r="CG63" s="46"/>
      <c r="CH63" s="46"/>
      <c r="CI63" s="46"/>
      <c r="CJ63" s="46"/>
      <c r="CK63" s="46"/>
      <c r="CL63" s="46"/>
      <c r="CM63" s="46"/>
      <c r="CN63" s="46"/>
      <c r="CO63" s="275"/>
      <c r="CP63" s="46"/>
      <c r="CQ63" s="46"/>
      <c r="CR63" s="46"/>
      <c r="CS63" s="46"/>
      <c r="CT63" s="46"/>
      <c r="CU63" s="46"/>
      <c r="CV63" s="46"/>
      <c r="CW63" s="46"/>
      <c r="CX63" s="46"/>
      <c r="CY63" s="46"/>
      <c r="CZ63" s="46"/>
      <c r="DA63" s="46"/>
      <c r="DB63" s="46"/>
      <c r="DC63" s="275"/>
      <c r="DD63" s="46"/>
      <c r="DE63" s="46"/>
      <c r="DF63" s="46"/>
      <c r="DG63" s="46"/>
      <c r="DH63" s="46"/>
      <c r="DI63" s="46"/>
      <c r="DJ63" s="46"/>
      <c r="DK63" s="46"/>
      <c r="DL63" s="46"/>
      <c r="DM63" s="46"/>
      <c r="DN63" s="46"/>
      <c r="DO63" s="46"/>
      <c r="DP63" s="46"/>
      <c r="DQ63" s="275"/>
      <c r="DR63" s="46"/>
      <c r="DS63" s="46"/>
      <c r="DT63" s="46"/>
      <c r="DU63" s="46"/>
      <c r="DV63" s="46"/>
      <c r="DW63" s="46"/>
      <c r="DX63" s="46"/>
      <c r="DY63" s="46"/>
      <c r="DZ63" s="46"/>
      <c r="EA63" s="46"/>
      <c r="EB63" s="46"/>
      <c r="EC63" s="46"/>
      <c r="ED63" s="46"/>
      <c r="EE63" s="275"/>
      <c r="EF63" s="49"/>
      <c r="EG63" s="275"/>
      <c r="EH63" s="45"/>
      <c r="EI63" s="38"/>
    </row>
    <row r="64" spans="1:139" ht="72.75" customHeight="1" x14ac:dyDescent="0.25">
      <c r="A64" s="447"/>
      <c r="B64" s="451"/>
      <c r="C64" s="275"/>
      <c r="D64" s="275"/>
      <c r="E64" s="275"/>
      <c r="F64" s="275"/>
      <c r="G64" s="275"/>
      <c r="H64" s="275"/>
      <c r="I64" s="275"/>
      <c r="J64" s="275"/>
      <c r="K64" s="447"/>
      <c r="L64" s="275"/>
      <c r="M64" s="275"/>
      <c r="N64" s="447"/>
      <c r="O64" s="275"/>
      <c r="P64" s="544"/>
      <c r="Q64" s="275"/>
      <c r="R64" s="275"/>
      <c r="S64" s="275"/>
      <c r="T64" s="275"/>
      <c r="U64" s="275"/>
      <c r="V64" s="275"/>
      <c r="W64" s="451"/>
      <c r="X64" s="275"/>
      <c r="Y64" s="275"/>
      <c r="Z64" s="275"/>
      <c r="AA64" s="275"/>
      <c r="AB64" s="275"/>
      <c r="AC64" s="275"/>
      <c r="AD64" s="275"/>
      <c r="AE64" s="275"/>
      <c r="AF64" s="275"/>
      <c r="AG64" s="41" t="s">
        <v>167</v>
      </c>
      <c r="AH64" s="42">
        <v>0.34</v>
      </c>
      <c r="AI64" s="42">
        <f>SUM(AH65*AI65)</f>
        <v>0</v>
      </c>
      <c r="AJ64" s="42">
        <f>SUM(AH65*AJ65)</f>
        <v>0.25</v>
      </c>
      <c r="AK64" s="42">
        <f>SUM(AH65*AK65)</f>
        <v>0.5</v>
      </c>
      <c r="AL64" s="42">
        <f>SUM(AH65*AL65)</f>
        <v>0.25</v>
      </c>
      <c r="AM64" s="42">
        <f t="shared" ref="AM64:AM67" si="1">SUM(AI64:AL64)</f>
        <v>1</v>
      </c>
      <c r="AN64" s="59">
        <v>45291</v>
      </c>
      <c r="AO64" s="45"/>
      <c r="AP64" s="45"/>
      <c r="AQ64" s="46" t="s">
        <v>124</v>
      </c>
      <c r="AR64" s="275"/>
      <c r="AS64" s="275"/>
      <c r="AT64" s="275"/>
      <c r="AU64" s="275"/>
      <c r="AV64" s="300"/>
      <c r="AW64" s="300"/>
      <c r="AX64" s="300"/>
      <c r="AY64" s="300"/>
      <c r="AZ64" s="300"/>
      <c r="BA64" s="275"/>
      <c r="BB64" s="275"/>
      <c r="BC64" s="275"/>
      <c r="BD64" s="275"/>
      <c r="BE64" s="275"/>
      <c r="BF64" s="275"/>
      <c r="BG64" s="275"/>
      <c r="BH64" s="275"/>
      <c r="BI64" s="275"/>
      <c r="BJ64" s="275"/>
      <c r="BK64" s="275"/>
      <c r="BL64" s="275"/>
      <c r="BM64" s="275"/>
      <c r="BN64" s="308"/>
      <c r="BO64" s="46"/>
      <c r="BP64" s="46"/>
      <c r="BQ64" s="46"/>
      <c r="BR64" s="46"/>
      <c r="BS64" s="302"/>
      <c r="BT64" s="46"/>
      <c r="BU64" s="46"/>
      <c r="BV64" s="46"/>
      <c r="BW64" s="46"/>
      <c r="BX64" s="46"/>
      <c r="BY64" s="302"/>
      <c r="BZ64" s="46"/>
      <c r="CA64" s="275"/>
      <c r="CB64" s="308"/>
      <c r="CC64" s="46"/>
      <c r="CD64" s="46"/>
      <c r="CE64" s="46"/>
      <c r="CF64" s="46"/>
      <c r="CG64" s="302"/>
      <c r="CH64" s="46"/>
      <c r="CI64" s="46"/>
      <c r="CJ64" s="46"/>
      <c r="CK64" s="46"/>
      <c r="CL64" s="46"/>
      <c r="CM64" s="302"/>
      <c r="CN64" s="46"/>
      <c r="CO64" s="275"/>
      <c r="CP64" s="372"/>
      <c r="CQ64" s="46"/>
      <c r="CR64" s="46"/>
      <c r="CS64" s="46"/>
      <c r="CT64" s="46"/>
      <c r="CU64" s="302"/>
      <c r="CV64" s="46"/>
      <c r="CW64" s="46"/>
      <c r="CX64" s="46"/>
      <c r="CY64" s="46"/>
      <c r="CZ64" s="46"/>
      <c r="DA64" s="302"/>
      <c r="DB64" s="46"/>
      <c r="DC64" s="275"/>
      <c r="DD64" s="372"/>
      <c r="DE64" s="46"/>
      <c r="DF64" s="46"/>
      <c r="DG64" s="46"/>
      <c r="DH64" s="46"/>
      <c r="DI64" s="302"/>
      <c r="DJ64" s="46"/>
      <c r="DK64" s="46"/>
      <c r="DL64" s="46"/>
      <c r="DM64" s="46"/>
      <c r="DN64" s="46"/>
      <c r="DO64" s="302"/>
      <c r="DP64" s="302"/>
      <c r="DQ64" s="275"/>
      <c r="DR64" s="372"/>
      <c r="DS64" s="46"/>
      <c r="DT64" s="46"/>
      <c r="DU64" s="46"/>
      <c r="DV64" s="46"/>
      <c r="DW64" s="302"/>
      <c r="DX64" s="46"/>
      <c r="DY64" s="46"/>
      <c r="DZ64" s="46"/>
      <c r="EA64" s="46"/>
      <c r="EB64" s="46"/>
      <c r="EC64" s="302"/>
      <c r="ED64" s="46"/>
      <c r="EE64" s="275"/>
      <c r="EF64" s="413"/>
      <c r="EG64" s="275"/>
      <c r="EH64" s="45"/>
      <c r="EI64" s="38"/>
    </row>
    <row r="65" spans="1:139" ht="225.75" customHeight="1" x14ac:dyDescent="0.25">
      <c r="A65" s="449"/>
      <c r="B65" s="453"/>
      <c r="C65" s="276"/>
      <c r="D65" s="276"/>
      <c r="E65" s="276"/>
      <c r="F65" s="276"/>
      <c r="G65" s="276"/>
      <c r="H65" s="276"/>
      <c r="I65" s="276"/>
      <c r="J65" s="276"/>
      <c r="K65" s="449"/>
      <c r="L65" s="276"/>
      <c r="M65" s="276"/>
      <c r="N65" s="449"/>
      <c r="O65" s="276"/>
      <c r="P65" s="546"/>
      <c r="Q65" s="276"/>
      <c r="R65" s="276"/>
      <c r="S65" s="276"/>
      <c r="T65" s="276"/>
      <c r="U65" s="276"/>
      <c r="V65" s="276"/>
      <c r="W65" s="453"/>
      <c r="X65" s="276"/>
      <c r="Y65" s="276"/>
      <c r="Z65" s="276"/>
      <c r="AA65" s="276"/>
      <c r="AB65" s="276"/>
      <c r="AC65" s="276"/>
      <c r="AD65" s="276"/>
      <c r="AE65" s="276"/>
      <c r="AF65" s="276"/>
      <c r="AG65" s="54" t="s">
        <v>168</v>
      </c>
      <c r="AH65" s="51">
        <v>1</v>
      </c>
      <c r="AI65" s="51">
        <v>0</v>
      </c>
      <c r="AJ65" s="51">
        <v>0.25</v>
      </c>
      <c r="AK65" s="72">
        <v>0.5</v>
      </c>
      <c r="AL65" s="51">
        <v>0.25</v>
      </c>
      <c r="AM65" s="50">
        <f t="shared" si="1"/>
        <v>1</v>
      </c>
      <c r="AN65" s="52">
        <v>45291</v>
      </c>
      <c r="AO65" s="53" t="s">
        <v>155</v>
      </c>
      <c r="AP65" s="47" t="s">
        <v>498</v>
      </c>
      <c r="AQ65" s="47" t="s">
        <v>132</v>
      </c>
      <c r="AR65" s="275"/>
      <c r="AS65" s="275"/>
      <c r="AT65" s="275"/>
      <c r="AU65" s="275"/>
      <c r="AV65" s="276"/>
      <c r="AW65" s="276"/>
      <c r="AX65" s="276"/>
      <c r="AY65" s="276"/>
      <c r="AZ65" s="276"/>
      <c r="BA65" s="276"/>
      <c r="BB65" s="276"/>
      <c r="BC65" s="276"/>
      <c r="BD65" s="276"/>
      <c r="BE65" s="276"/>
      <c r="BF65" s="276"/>
      <c r="BG65" s="276"/>
      <c r="BH65" s="276"/>
      <c r="BI65" s="276"/>
      <c r="BJ65" s="276"/>
      <c r="BK65" s="276"/>
      <c r="BL65" s="276"/>
      <c r="BM65" s="276"/>
      <c r="BN65" s="276"/>
      <c r="BO65" s="46"/>
      <c r="BP65" s="46"/>
      <c r="BQ65" s="46"/>
      <c r="BR65" s="46"/>
      <c r="BS65" s="276"/>
      <c r="BT65" s="46"/>
      <c r="BU65" s="46"/>
      <c r="BV65" s="46"/>
      <c r="BW65" s="46"/>
      <c r="BX65" s="46"/>
      <c r="BY65" s="276"/>
      <c r="BZ65" s="46"/>
      <c r="CA65" s="301"/>
      <c r="CB65" s="276"/>
      <c r="CC65" s="46"/>
      <c r="CD65" s="46"/>
      <c r="CE65" s="46"/>
      <c r="CF65" s="46"/>
      <c r="CG65" s="276"/>
      <c r="CH65" s="46"/>
      <c r="CI65" s="46"/>
      <c r="CJ65" s="46"/>
      <c r="CK65" s="46"/>
      <c r="CL65" s="46"/>
      <c r="CM65" s="276"/>
      <c r="CN65" s="46"/>
      <c r="CO65" s="276"/>
      <c r="CP65" s="276"/>
      <c r="CQ65" s="46"/>
      <c r="CR65" s="46"/>
      <c r="CS65" s="46"/>
      <c r="CT65" s="46"/>
      <c r="CU65" s="276"/>
      <c r="CV65" s="46"/>
      <c r="CW65" s="46"/>
      <c r="CX65" s="46"/>
      <c r="CY65" s="46"/>
      <c r="CZ65" s="46"/>
      <c r="DA65" s="276"/>
      <c r="DB65" s="46"/>
      <c r="DC65" s="276"/>
      <c r="DD65" s="276"/>
      <c r="DE65" s="46"/>
      <c r="DF65" s="46"/>
      <c r="DG65" s="46"/>
      <c r="DH65" s="46"/>
      <c r="DI65" s="276"/>
      <c r="DJ65" s="46"/>
      <c r="DK65" s="46"/>
      <c r="DL65" s="46"/>
      <c r="DM65" s="46"/>
      <c r="DN65" s="46"/>
      <c r="DO65" s="276"/>
      <c r="DP65" s="276"/>
      <c r="DQ65" s="276"/>
      <c r="DR65" s="276"/>
      <c r="DS65" s="46"/>
      <c r="DT65" s="46"/>
      <c r="DU65" s="46"/>
      <c r="DV65" s="46"/>
      <c r="DW65" s="276"/>
      <c r="DX65" s="46"/>
      <c r="DY65" s="46"/>
      <c r="DZ65" s="46"/>
      <c r="EA65" s="46"/>
      <c r="EB65" s="46"/>
      <c r="EC65" s="276"/>
      <c r="ED65" s="46"/>
      <c r="EE65" s="276"/>
      <c r="EF65" s="276"/>
      <c r="EG65" s="276"/>
      <c r="EH65" s="45"/>
      <c r="EI65" s="38"/>
    </row>
    <row r="66" spans="1:139" ht="63" customHeight="1" x14ac:dyDescent="0.25">
      <c r="A66" s="465" t="s">
        <v>111</v>
      </c>
      <c r="B66" s="450" t="s">
        <v>112</v>
      </c>
      <c r="C66" s="413">
        <v>0.14549999999999999</v>
      </c>
      <c r="D66" s="413">
        <f>(C66*14%)+C15</f>
        <v>0.16586999999999999</v>
      </c>
      <c r="E66" s="413">
        <v>5.1000000000000004E-3</v>
      </c>
      <c r="F66" s="413">
        <v>5.1000000000000004E-3</v>
      </c>
      <c r="G66" s="413">
        <v>5.1000000000000004E-3</v>
      </c>
      <c r="H66" s="413">
        <v>5.1000000000000004E-3</v>
      </c>
      <c r="I66" s="300" t="s">
        <v>113</v>
      </c>
      <c r="J66" s="300">
        <v>43</v>
      </c>
      <c r="K66" s="481" t="s">
        <v>114</v>
      </c>
      <c r="L66" s="300" t="s">
        <v>115</v>
      </c>
      <c r="M66" s="466">
        <v>4301</v>
      </c>
      <c r="N66" s="465" t="s">
        <v>116</v>
      </c>
      <c r="O66" s="300" t="s">
        <v>117</v>
      </c>
      <c r="P66" s="468" t="s">
        <v>169</v>
      </c>
      <c r="Q66" s="300" t="s">
        <v>119</v>
      </c>
      <c r="R66" s="300">
        <v>4301004</v>
      </c>
      <c r="S66" s="300" t="s">
        <v>120</v>
      </c>
      <c r="T66" s="300">
        <v>430100400</v>
      </c>
      <c r="U66" s="300">
        <v>2</v>
      </c>
      <c r="V66" s="300" t="s">
        <v>121</v>
      </c>
      <c r="W66" s="450">
        <v>5</v>
      </c>
      <c r="X66" s="300">
        <v>0</v>
      </c>
      <c r="Y66" s="300">
        <v>2</v>
      </c>
      <c r="Z66" s="300">
        <v>2</v>
      </c>
      <c r="AA66" s="300">
        <v>1</v>
      </c>
      <c r="AB66" s="300" t="s">
        <v>170</v>
      </c>
      <c r="AC66" s="300">
        <v>1</v>
      </c>
      <c r="AD66" s="530">
        <f>AC66*AF66</f>
        <v>0.90000000000000013</v>
      </c>
      <c r="AE66" s="464">
        <f>SUM(AH66*AL66)</f>
        <v>0.7400000000000001</v>
      </c>
      <c r="AF66" s="512">
        <f>SUM(AH66*AM66)</f>
        <v>0.90000000000000013</v>
      </c>
      <c r="AG66" s="41" t="s">
        <v>171</v>
      </c>
      <c r="AH66" s="42">
        <v>1</v>
      </c>
      <c r="AI66" s="73">
        <f>SUMPRODUCT(AH67:AH73*AI67:AI73)</f>
        <v>0</v>
      </c>
      <c r="AJ66" s="73">
        <f>SUMPRODUCT(AH67:AH73*AJ67:AJ73)</f>
        <v>0</v>
      </c>
      <c r="AK66" s="152">
        <f>SUMPRODUCT(AH67:AH73*AK67:AK73)</f>
        <v>0.16000000000000003</v>
      </c>
      <c r="AL66" s="152">
        <f>SUMPRODUCT(AH67:AH73*AL67:AL73)</f>
        <v>0.7400000000000001</v>
      </c>
      <c r="AM66" s="42">
        <f t="shared" si="1"/>
        <v>0.90000000000000013</v>
      </c>
      <c r="AN66" s="59">
        <v>45291</v>
      </c>
      <c r="AO66" s="44"/>
      <c r="AP66" s="45"/>
      <c r="AQ66" s="46" t="s">
        <v>124</v>
      </c>
      <c r="AR66" s="275"/>
      <c r="AS66" s="275"/>
      <c r="AT66" s="275"/>
      <c r="AU66" s="275"/>
      <c r="AV66" s="307" t="s">
        <v>172</v>
      </c>
      <c r="AW66" s="300" t="s">
        <v>157</v>
      </c>
      <c r="AX66" s="307" t="s">
        <v>129</v>
      </c>
      <c r="AY66" s="300"/>
      <c r="AZ66" s="300"/>
      <c r="BA66" s="274">
        <v>0</v>
      </c>
      <c r="BB66" s="274">
        <v>0</v>
      </c>
      <c r="BC66" s="274">
        <v>0</v>
      </c>
      <c r="BD66" s="274">
        <v>0</v>
      </c>
      <c r="BE66" s="274">
        <v>0</v>
      </c>
      <c r="BF66" s="274">
        <v>0</v>
      </c>
      <c r="BG66" s="274">
        <v>138600000</v>
      </c>
      <c r="BH66" s="274">
        <v>138600000</v>
      </c>
      <c r="BI66" s="274">
        <v>138600000</v>
      </c>
      <c r="BJ66" s="274">
        <v>138600000</v>
      </c>
      <c r="BK66" s="274">
        <v>138600000</v>
      </c>
      <c r="BL66" s="274">
        <v>138600000</v>
      </c>
      <c r="BM66" s="389">
        <f>SUM(BA66:BL67)</f>
        <v>831600000</v>
      </c>
      <c r="BN66" s="48"/>
      <c r="BO66" s="46"/>
      <c r="BP66" s="46"/>
      <c r="BQ66" s="46"/>
      <c r="BR66" s="46"/>
      <c r="BS66" s="46"/>
      <c r="BT66" s="46"/>
      <c r="BU66" s="46"/>
      <c r="BV66" s="46"/>
      <c r="BW66" s="46"/>
      <c r="BX66" s="46"/>
      <c r="BY66" s="378">
        <v>831600000</v>
      </c>
      <c r="BZ66" s="46"/>
      <c r="CA66" s="377">
        <f>SUM(BN66:BY76)</f>
        <v>831600000</v>
      </c>
      <c r="CB66" s="46"/>
      <c r="CC66" s="46"/>
      <c r="CD66" s="46"/>
      <c r="CE66" s="46"/>
      <c r="CF66" s="46"/>
      <c r="CG66" s="46"/>
      <c r="CH66" s="46"/>
      <c r="CI66" s="46"/>
      <c r="CJ66" s="46"/>
      <c r="CK66" s="46"/>
      <c r="CL66" s="46"/>
      <c r="CM66" s="378">
        <v>831600000</v>
      </c>
      <c r="CN66" s="46"/>
      <c r="CO66" s="399">
        <f>SUM(CB66:CM76)</f>
        <v>1099242208.0999999</v>
      </c>
      <c r="CP66" s="46"/>
      <c r="CQ66" s="46"/>
      <c r="CR66" s="46"/>
      <c r="CS66" s="46"/>
      <c r="CT66" s="46"/>
      <c r="CU66" s="46"/>
      <c r="CV66" s="46"/>
      <c r="CW66" s="46"/>
      <c r="CX66" s="46"/>
      <c r="CY66" s="46"/>
      <c r="CZ66" s="46"/>
      <c r="DA66" s="381">
        <v>831600000</v>
      </c>
      <c r="DB66" s="46"/>
      <c r="DC66" s="386">
        <f>SUM(CP66:DA76)</f>
        <v>1099242208.0999999</v>
      </c>
      <c r="DD66" s="46"/>
      <c r="DE66" s="46"/>
      <c r="DF66" s="46"/>
      <c r="DG66" s="46"/>
      <c r="DH66" s="46"/>
      <c r="DI66" s="46"/>
      <c r="DJ66" s="46"/>
      <c r="DK66" s="46"/>
      <c r="DL66" s="46"/>
      <c r="DM66" s="46"/>
      <c r="DN66" s="46"/>
      <c r="DO66" s="381">
        <v>831600000</v>
      </c>
      <c r="DP66" s="46"/>
      <c r="DQ66" s="384">
        <f>SUM(DD66:DO76)</f>
        <v>1099242208.0999999</v>
      </c>
      <c r="DR66" s="46"/>
      <c r="DS66" s="46"/>
      <c r="DT66" s="46"/>
      <c r="DU66" s="46"/>
      <c r="DV66" s="46"/>
      <c r="DW66" s="46"/>
      <c r="DX66" s="46"/>
      <c r="DY66" s="46"/>
      <c r="DZ66" s="46"/>
      <c r="EA66" s="46"/>
      <c r="EB66" s="46"/>
      <c r="EC66" s="381">
        <v>831600000</v>
      </c>
      <c r="ED66" s="46"/>
      <c r="EE66" s="377">
        <f>SUM(DR66:EC76)</f>
        <v>1099242208.0999999</v>
      </c>
      <c r="EF66" s="49"/>
      <c r="EG66" s="302" t="s">
        <v>130</v>
      </c>
      <c r="EH66" s="45"/>
      <c r="EI66" s="38"/>
    </row>
    <row r="67" spans="1:139" ht="174" customHeight="1" x14ac:dyDescent="0.25">
      <c r="A67" s="447"/>
      <c r="B67" s="451"/>
      <c r="C67" s="275"/>
      <c r="D67" s="275"/>
      <c r="E67" s="275"/>
      <c r="F67" s="275"/>
      <c r="G67" s="275"/>
      <c r="H67" s="275"/>
      <c r="I67" s="275"/>
      <c r="J67" s="275"/>
      <c r="K67" s="447"/>
      <c r="L67" s="275"/>
      <c r="M67" s="275"/>
      <c r="N67" s="447"/>
      <c r="O67" s="275"/>
      <c r="P67" s="469"/>
      <c r="Q67" s="275"/>
      <c r="R67" s="275"/>
      <c r="S67" s="275"/>
      <c r="T67" s="275"/>
      <c r="U67" s="275"/>
      <c r="V67" s="275"/>
      <c r="W67" s="451"/>
      <c r="X67" s="275"/>
      <c r="Y67" s="275"/>
      <c r="Z67" s="275"/>
      <c r="AA67" s="275"/>
      <c r="AB67" s="275"/>
      <c r="AC67" s="275"/>
      <c r="AD67" s="275"/>
      <c r="AE67" s="275"/>
      <c r="AF67" s="473"/>
      <c r="AG67" s="293" t="s">
        <v>173</v>
      </c>
      <c r="AH67" s="272">
        <v>0.8</v>
      </c>
      <c r="AI67" s="272">
        <v>0</v>
      </c>
      <c r="AJ67" s="287">
        <v>0</v>
      </c>
      <c r="AK67" s="290">
        <v>0.2</v>
      </c>
      <c r="AL67" s="287">
        <v>0.8</v>
      </c>
      <c r="AM67" s="272">
        <f t="shared" si="1"/>
        <v>1</v>
      </c>
      <c r="AN67" s="394">
        <v>45291</v>
      </c>
      <c r="AO67" s="392" t="s">
        <v>499</v>
      </c>
      <c r="AP67" s="367" t="s">
        <v>482</v>
      </c>
      <c r="AQ67" s="367" t="s">
        <v>132</v>
      </c>
      <c r="AR67" s="275"/>
      <c r="AS67" s="275"/>
      <c r="AT67" s="275"/>
      <c r="AU67" s="275"/>
      <c r="AV67" s="276"/>
      <c r="AW67" s="276"/>
      <c r="AX67" s="276"/>
      <c r="AY67" s="276"/>
      <c r="AZ67" s="276"/>
      <c r="BA67" s="276"/>
      <c r="BB67" s="276"/>
      <c r="BC67" s="276"/>
      <c r="BD67" s="276"/>
      <c r="BE67" s="276"/>
      <c r="BF67" s="276"/>
      <c r="BG67" s="276"/>
      <c r="BH67" s="276"/>
      <c r="BI67" s="276"/>
      <c r="BJ67" s="276"/>
      <c r="BK67" s="276"/>
      <c r="BL67" s="276"/>
      <c r="BM67" s="276"/>
      <c r="BN67" s="48"/>
      <c r="BO67" s="46"/>
      <c r="BP67" s="46"/>
      <c r="BQ67" s="46"/>
      <c r="BR67" s="46"/>
      <c r="BS67" s="46"/>
      <c r="BT67" s="46"/>
      <c r="BU67" s="46"/>
      <c r="BV67" s="46"/>
      <c r="BW67" s="46"/>
      <c r="BX67" s="46"/>
      <c r="BY67" s="383"/>
      <c r="BZ67" s="46"/>
      <c r="CA67" s="275"/>
      <c r="CB67" s="46"/>
      <c r="CC67" s="46"/>
      <c r="CD67" s="46"/>
      <c r="CE67" s="46"/>
      <c r="CF67" s="46"/>
      <c r="CG67" s="46"/>
      <c r="CH67" s="46"/>
      <c r="CI67" s="46"/>
      <c r="CJ67" s="46"/>
      <c r="CK67" s="46"/>
      <c r="CL67" s="46"/>
      <c r="CM67" s="383"/>
      <c r="CN67" s="46"/>
      <c r="CO67" s="275"/>
      <c r="CP67" s="46"/>
      <c r="CQ67" s="46"/>
      <c r="CR67" s="46"/>
      <c r="CS67" s="46"/>
      <c r="CT67" s="46"/>
      <c r="CU67" s="46"/>
      <c r="CV67" s="46"/>
      <c r="CW67" s="46"/>
      <c r="CX67" s="46"/>
      <c r="CY67" s="46"/>
      <c r="CZ67" s="46"/>
      <c r="DA67" s="383"/>
      <c r="DB67" s="46"/>
      <c r="DC67" s="275"/>
      <c r="DD67" s="46"/>
      <c r="DE67" s="46"/>
      <c r="DF67" s="46"/>
      <c r="DG67" s="46"/>
      <c r="DH67" s="46"/>
      <c r="DI67" s="46"/>
      <c r="DJ67" s="46"/>
      <c r="DK67" s="46"/>
      <c r="DL67" s="46"/>
      <c r="DM67" s="46"/>
      <c r="DN67" s="46"/>
      <c r="DO67" s="383"/>
      <c r="DP67" s="46"/>
      <c r="DQ67" s="275"/>
      <c r="DR67" s="46"/>
      <c r="DS67" s="46"/>
      <c r="DT67" s="46"/>
      <c r="DU67" s="46"/>
      <c r="DV67" s="46"/>
      <c r="DW67" s="46"/>
      <c r="DX67" s="46"/>
      <c r="DY67" s="46"/>
      <c r="DZ67" s="46"/>
      <c r="EA67" s="46"/>
      <c r="EB67" s="46"/>
      <c r="EC67" s="383"/>
      <c r="ED67" s="46"/>
      <c r="EE67" s="275"/>
      <c r="EF67" s="49"/>
      <c r="EG67" s="275"/>
      <c r="EH67" s="45"/>
      <c r="EI67" s="38"/>
    </row>
    <row r="68" spans="1:139" ht="35.25" customHeight="1" x14ac:dyDescent="0.25">
      <c r="A68" s="448"/>
      <c r="B68" s="452"/>
      <c r="C68" s="301"/>
      <c r="D68" s="301"/>
      <c r="E68" s="301"/>
      <c r="F68" s="301"/>
      <c r="G68" s="301"/>
      <c r="H68" s="301"/>
      <c r="I68" s="301"/>
      <c r="J68" s="301"/>
      <c r="K68" s="448"/>
      <c r="L68" s="301"/>
      <c r="M68" s="301"/>
      <c r="N68" s="448"/>
      <c r="O68" s="301"/>
      <c r="P68" s="470"/>
      <c r="Q68" s="301"/>
      <c r="R68" s="301"/>
      <c r="S68" s="301"/>
      <c r="T68" s="301"/>
      <c r="U68" s="301"/>
      <c r="V68" s="301"/>
      <c r="W68" s="452"/>
      <c r="X68" s="301"/>
      <c r="Y68" s="301"/>
      <c r="Z68" s="301"/>
      <c r="AA68" s="301"/>
      <c r="AB68" s="301"/>
      <c r="AC68" s="301"/>
      <c r="AD68" s="301"/>
      <c r="AE68" s="301"/>
      <c r="AF68" s="513"/>
      <c r="AG68" s="294"/>
      <c r="AH68" s="475"/>
      <c r="AI68" s="475"/>
      <c r="AJ68" s="288"/>
      <c r="AK68" s="291"/>
      <c r="AL68" s="288"/>
      <c r="AM68" s="475"/>
      <c r="AN68" s="510"/>
      <c r="AO68" s="509"/>
      <c r="AP68" s="361"/>
      <c r="AQ68" s="361"/>
      <c r="AR68" s="301"/>
      <c r="AS68" s="301"/>
      <c r="AT68" s="301"/>
      <c r="AU68" s="301"/>
      <c r="AV68" s="60" t="s">
        <v>175</v>
      </c>
      <c r="AW68" s="61" t="s">
        <v>157</v>
      </c>
      <c r="AX68" s="62" t="s">
        <v>129</v>
      </c>
      <c r="AY68" s="63"/>
      <c r="AZ68" s="63"/>
      <c r="BA68" s="64">
        <v>0</v>
      </c>
      <c r="BB68" s="64">
        <v>0</v>
      </c>
      <c r="BC68" s="64">
        <v>0</v>
      </c>
      <c r="BD68" s="64">
        <v>0</v>
      </c>
      <c r="BE68" s="64">
        <v>0</v>
      </c>
      <c r="BF68" s="64">
        <v>0</v>
      </c>
      <c r="BG68" s="64">
        <v>0</v>
      </c>
      <c r="BH68" s="64">
        <v>215774.89</v>
      </c>
      <c r="BI68" s="64">
        <v>0</v>
      </c>
      <c r="BJ68" s="64">
        <v>0</v>
      </c>
      <c r="BK68" s="64">
        <v>0</v>
      </c>
      <c r="BL68" s="64">
        <v>0</v>
      </c>
      <c r="BM68" s="102">
        <f t="shared" ref="BM68:BM69" si="2">SUM(BA68:BL68)</f>
        <v>215774.89</v>
      </c>
      <c r="BN68" s="181"/>
      <c r="BO68" s="156"/>
      <c r="BP68" s="156"/>
      <c r="BQ68" s="156"/>
      <c r="BR68" s="156"/>
      <c r="BS68" s="227">
        <v>0</v>
      </c>
      <c r="BT68" s="156"/>
      <c r="BU68" s="156"/>
      <c r="BV68" s="156"/>
      <c r="BW68" s="156"/>
      <c r="BX68" s="241"/>
      <c r="BY68" s="222"/>
      <c r="BZ68" s="218"/>
      <c r="CA68" s="301"/>
      <c r="CB68" s="156"/>
      <c r="CC68" s="156"/>
      <c r="CD68" s="156"/>
      <c r="CE68" s="156"/>
      <c r="CF68" s="156"/>
      <c r="CG68" s="227">
        <v>215774.89</v>
      </c>
      <c r="CH68" s="156"/>
      <c r="CI68" s="156"/>
      <c r="CJ68" s="156"/>
      <c r="CK68" s="156"/>
      <c r="CL68" s="241"/>
      <c r="CM68" s="222"/>
      <c r="CN68" s="218"/>
      <c r="CO68" s="301"/>
      <c r="CP68" s="156"/>
      <c r="CQ68" s="156"/>
      <c r="CR68" s="156"/>
      <c r="CS68" s="156"/>
      <c r="CT68" s="156"/>
      <c r="CU68" s="227">
        <v>215774.89</v>
      </c>
      <c r="CV68" s="156"/>
      <c r="CW68" s="156"/>
      <c r="CX68" s="156"/>
      <c r="CY68" s="156"/>
      <c r="CZ68" s="241"/>
      <c r="DA68" s="222"/>
      <c r="DB68" s="218"/>
      <c r="DC68" s="301"/>
      <c r="DD68" s="156"/>
      <c r="DE68" s="156"/>
      <c r="DF68" s="156"/>
      <c r="DG68" s="156"/>
      <c r="DH68" s="156"/>
      <c r="DI68" s="227">
        <v>215774.89</v>
      </c>
      <c r="DJ68" s="156"/>
      <c r="DK68" s="156"/>
      <c r="DL68" s="156"/>
      <c r="DM68" s="156"/>
      <c r="DN68" s="241"/>
      <c r="DO68" s="222"/>
      <c r="DP68" s="218"/>
      <c r="DQ68" s="301"/>
      <c r="DR68" s="156"/>
      <c r="DS68" s="156"/>
      <c r="DT68" s="156"/>
      <c r="DU68" s="156"/>
      <c r="DV68" s="156"/>
      <c r="DW68" s="227">
        <v>215774.89</v>
      </c>
      <c r="DX68" s="156"/>
      <c r="DY68" s="156"/>
      <c r="DZ68" s="156"/>
      <c r="EA68" s="156"/>
      <c r="EB68" s="241"/>
      <c r="EC68" s="222"/>
      <c r="ED68" s="218"/>
      <c r="EE68" s="301"/>
      <c r="EF68" s="56"/>
      <c r="EG68" s="301"/>
      <c r="EH68" s="44"/>
      <c r="EI68" s="38"/>
    </row>
    <row r="69" spans="1:139" ht="51" customHeight="1" x14ac:dyDescent="0.25">
      <c r="A69" s="448"/>
      <c r="B69" s="452"/>
      <c r="C69" s="301"/>
      <c r="D69" s="301"/>
      <c r="E69" s="301"/>
      <c r="F69" s="301"/>
      <c r="G69" s="301"/>
      <c r="H69" s="301"/>
      <c r="I69" s="301"/>
      <c r="J69" s="301"/>
      <c r="K69" s="448"/>
      <c r="L69" s="301"/>
      <c r="M69" s="301"/>
      <c r="N69" s="448"/>
      <c r="O69" s="301"/>
      <c r="P69" s="470"/>
      <c r="Q69" s="301"/>
      <c r="R69" s="301"/>
      <c r="S69" s="301"/>
      <c r="T69" s="301"/>
      <c r="U69" s="301"/>
      <c r="V69" s="301"/>
      <c r="W69" s="452"/>
      <c r="X69" s="301"/>
      <c r="Y69" s="301"/>
      <c r="Z69" s="301"/>
      <c r="AA69" s="301"/>
      <c r="AB69" s="301"/>
      <c r="AC69" s="301"/>
      <c r="AD69" s="301"/>
      <c r="AE69" s="301"/>
      <c r="AF69" s="513"/>
      <c r="AG69" s="294"/>
      <c r="AH69" s="475"/>
      <c r="AI69" s="475"/>
      <c r="AJ69" s="288"/>
      <c r="AK69" s="291"/>
      <c r="AL69" s="288"/>
      <c r="AM69" s="475"/>
      <c r="AN69" s="510"/>
      <c r="AO69" s="509"/>
      <c r="AP69" s="361"/>
      <c r="AQ69" s="361"/>
      <c r="AR69" s="301"/>
      <c r="AS69" s="301"/>
      <c r="AT69" s="301"/>
      <c r="AU69" s="301"/>
      <c r="AV69" s="60" t="s">
        <v>176</v>
      </c>
      <c r="AW69" s="61" t="s">
        <v>157</v>
      </c>
      <c r="AX69" s="62" t="s">
        <v>129</v>
      </c>
      <c r="AY69" s="63"/>
      <c r="AZ69" s="63"/>
      <c r="BA69" s="64">
        <v>0</v>
      </c>
      <c r="BB69" s="64">
        <v>0</v>
      </c>
      <c r="BC69" s="64">
        <v>0</v>
      </c>
      <c r="BD69" s="64">
        <v>0</v>
      </c>
      <c r="BE69" s="64">
        <v>0</v>
      </c>
      <c r="BF69" s="64">
        <v>0</v>
      </c>
      <c r="BG69" s="64">
        <v>0.21</v>
      </c>
      <c r="BH69" s="232">
        <v>12130293.800000001</v>
      </c>
      <c r="BI69" s="232">
        <v>12130293.800000001</v>
      </c>
      <c r="BJ69" s="232">
        <v>12130293.800000001</v>
      </c>
      <c r="BK69" s="232">
        <v>12130293.800000001</v>
      </c>
      <c r="BL69" s="64">
        <v>12130293.800000001</v>
      </c>
      <c r="BM69" s="242">
        <f t="shared" si="2"/>
        <v>60651469.209999993</v>
      </c>
      <c r="BN69" s="181"/>
      <c r="BO69" s="156"/>
      <c r="BP69" s="156"/>
      <c r="BQ69" s="156"/>
      <c r="BR69" s="156"/>
      <c r="BS69" s="156"/>
      <c r="BT69" s="227">
        <v>0</v>
      </c>
      <c r="BU69" s="156"/>
      <c r="BV69" s="156"/>
      <c r="BW69" s="156"/>
      <c r="BX69" s="241"/>
      <c r="BY69" s="222"/>
      <c r="BZ69" s="218"/>
      <c r="CA69" s="301"/>
      <c r="CB69" s="156"/>
      <c r="CC69" s="156"/>
      <c r="CD69" s="156"/>
      <c r="CE69" s="156"/>
      <c r="CF69" s="156"/>
      <c r="CG69" s="156"/>
      <c r="CH69" s="227">
        <v>60651469.210000001</v>
      </c>
      <c r="CI69" s="156"/>
      <c r="CJ69" s="156"/>
      <c r="CK69" s="156"/>
      <c r="CL69" s="241"/>
      <c r="CM69" s="222"/>
      <c r="CN69" s="218"/>
      <c r="CO69" s="301"/>
      <c r="CP69" s="156"/>
      <c r="CQ69" s="156"/>
      <c r="CR69" s="156"/>
      <c r="CS69" s="156"/>
      <c r="CT69" s="156"/>
      <c r="CU69" s="156"/>
      <c r="CV69" s="227">
        <v>60651469.210000001</v>
      </c>
      <c r="CW69" s="156"/>
      <c r="CX69" s="156"/>
      <c r="CY69" s="156"/>
      <c r="CZ69" s="241"/>
      <c r="DA69" s="222"/>
      <c r="DB69" s="218"/>
      <c r="DC69" s="301"/>
      <c r="DD69" s="156"/>
      <c r="DE69" s="156"/>
      <c r="DF69" s="156"/>
      <c r="DG69" s="156"/>
      <c r="DH69" s="156"/>
      <c r="DI69" s="156"/>
      <c r="DJ69" s="227">
        <v>60651469.210000001</v>
      </c>
      <c r="DK69" s="156"/>
      <c r="DL69" s="156"/>
      <c r="DM69" s="156"/>
      <c r="DN69" s="241"/>
      <c r="DO69" s="222"/>
      <c r="DP69" s="218"/>
      <c r="DQ69" s="301"/>
      <c r="DR69" s="156"/>
      <c r="DS69" s="156"/>
      <c r="DT69" s="156"/>
      <c r="DU69" s="156"/>
      <c r="DV69" s="156"/>
      <c r="DW69" s="156"/>
      <c r="DX69" s="227">
        <v>60651469.210000001</v>
      </c>
      <c r="DY69" s="156"/>
      <c r="DZ69" s="156"/>
      <c r="EA69" s="156"/>
      <c r="EB69" s="241"/>
      <c r="EC69" s="222"/>
      <c r="ED69" s="218"/>
      <c r="EE69" s="301"/>
      <c r="EF69" s="56"/>
      <c r="EG69" s="301"/>
      <c r="EH69" s="44"/>
      <c r="EI69" s="38"/>
    </row>
    <row r="70" spans="1:139" ht="48.75" customHeight="1" x14ac:dyDescent="0.25">
      <c r="A70" s="448"/>
      <c r="B70" s="452"/>
      <c r="C70" s="301"/>
      <c r="D70" s="301"/>
      <c r="E70" s="301"/>
      <c r="F70" s="301"/>
      <c r="G70" s="301"/>
      <c r="H70" s="301"/>
      <c r="I70" s="301"/>
      <c r="J70" s="301"/>
      <c r="K70" s="448"/>
      <c r="L70" s="301"/>
      <c r="M70" s="301"/>
      <c r="N70" s="448"/>
      <c r="O70" s="301"/>
      <c r="P70" s="470"/>
      <c r="Q70" s="301"/>
      <c r="R70" s="301"/>
      <c r="S70" s="301"/>
      <c r="T70" s="301"/>
      <c r="U70" s="301"/>
      <c r="V70" s="301"/>
      <c r="W70" s="452"/>
      <c r="X70" s="301"/>
      <c r="Y70" s="301"/>
      <c r="Z70" s="301"/>
      <c r="AA70" s="301"/>
      <c r="AB70" s="301"/>
      <c r="AC70" s="301"/>
      <c r="AD70" s="301"/>
      <c r="AE70" s="301"/>
      <c r="AF70" s="513"/>
      <c r="AG70" s="294"/>
      <c r="AH70" s="475"/>
      <c r="AI70" s="475"/>
      <c r="AJ70" s="288"/>
      <c r="AK70" s="291"/>
      <c r="AL70" s="288"/>
      <c r="AM70" s="475"/>
      <c r="AN70" s="510"/>
      <c r="AO70" s="509"/>
      <c r="AP70" s="361"/>
      <c r="AQ70" s="361"/>
      <c r="AR70" s="301"/>
      <c r="AS70" s="301"/>
      <c r="AT70" s="301"/>
      <c r="AU70" s="301"/>
      <c r="AV70" s="60" t="s">
        <v>127</v>
      </c>
      <c r="AW70" s="61" t="s">
        <v>503</v>
      </c>
      <c r="AX70" s="62" t="s">
        <v>129</v>
      </c>
      <c r="AY70" s="63"/>
      <c r="AZ70" s="63"/>
      <c r="BA70" s="64">
        <v>0</v>
      </c>
      <c r="BB70" s="64">
        <v>0</v>
      </c>
      <c r="BC70" s="64">
        <v>0</v>
      </c>
      <c r="BD70" s="64">
        <v>0</v>
      </c>
      <c r="BE70" s="64">
        <v>0</v>
      </c>
      <c r="BF70" s="64">
        <v>0</v>
      </c>
      <c r="BG70" s="64">
        <v>0</v>
      </c>
      <c r="BH70" s="232">
        <v>0</v>
      </c>
      <c r="BI70" s="232">
        <v>0</v>
      </c>
      <c r="BJ70" s="232">
        <v>0</v>
      </c>
      <c r="BK70" s="232">
        <v>52303967</v>
      </c>
      <c r="BL70" s="232">
        <v>52303967</v>
      </c>
      <c r="BM70" s="242">
        <f>SUM(BK70:BL70)</f>
        <v>104607934</v>
      </c>
      <c r="BN70" s="227">
        <v>0</v>
      </c>
      <c r="BO70" s="156"/>
      <c r="BP70" s="156"/>
      <c r="BQ70" s="156"/>
      <c r="BR70" s="156"/>
      <c r="BS70" s="156"/>
      <c r="BT70" s="156"/>
      <c r="BU70" s="156"/>
      <c r="BV70" s="156"/>
      <c r="BW70" s="156"/>
      <c r="BX70" s="241"/>
      <c r="BY70" s="222"/>
      <c r="BZ70" s="218"/>
      <c r="CA70" s="301"/>
      <c r="CB70" s="227">
        <v>104607934</v>
      </c>
      <c r="CC70" s="156"/>
      <c r="CD70" s="156"/>
      <c r="CE70" s="156"/>
      <c r="CF70" s="156"/>
      <c r="CG70" s="156"/>
      <c r="CH70" s="156"/>
      <c r="CI70" s="156"/>
      <c r="CJ70" s="156"/>
      <c r="CK70" s="156"/>
      <c r="CL70" s="241"/>
      <c r="CM70" s="222"/>
      <c r="CN70" s="218"/>
      <c r="CO70" s="301"/>
      <c r="CP70" s="227">
        <v>104607934</v>
      </c>
      <c r="CQ70" s="156"/>
      <c r="CR70" s="156"/>
      <c r="CS70" s="156"/>
      <c r="CT70" s="156"/>
      <c r="CU70" s="156"/>
      <c r="CV70" s="156"/>
      <c r="CW70" s="156"/>
      <c r="CX70" s="156"/>
      <c r="CY70" s="156"/>
      <c r="CZ70" s="241"/>
      <c r="DA70" s="222"/>
      <c r="DB70" s="218"/>
      <c r="DC70" s="301"/>
      <c r="DD70" s="227">
        <v>104607934</v>
      </c>
      <c r="DE70" s="156"/>
      <c r="DF70" s="156"/>
      <c r="DG70" s="156"/>
      <c r="DH70" s="156"/>
      <c r="DI70" s="156"/>
      <c r="DJ70" s="156"/>
      <c r="DK70" s="156"/>
      <c r="DL70" s="156"/>
      <c r="DM70" s="156"/>
      <c r="DN70" s="241"/>
      <c r="DO70" s="222"/>
      <c r="DP70" s="218"/>
      <c r="DQ70" s="301"/>
      <c r="DR70" s="227">
        <v>104607934</v>
      </c>
      <c r="DS70" s="156"/>
      <c r="DT70" s="156"/>
      <c r="DU70" s="156"/>
      <c r="DV70" s="156"/>
      <c r="DW70" s="156"/>
      <c r="DX70" s="156"/>
      <c r="DY70" s="156"/>
      <c r="DZ70" s="156"/>
      <c r="EA70" s="156"/>
      <c r="EB70" s="241"/>
      <c r="EC70" s="222"/>
      <c r="ED70" s="218"/>
      <c r="EE70" s="301"/>
      <c r="EF70" s="56"/>
      <c r="EG70" s="301"/>
      <c r="EH70" s="44"/>
      <c r="EI70" s="38"/>
    </row>
    <row r="71" spans="1:139" ht="49.5" customHeight="1" x14ac:dyDescent="0.25">
      <c r="A71" s="448"/>
      <c r="B71" s="452"/>
      <c r="C71" s="301"/>
      <c r="D71" s="301"/>
      <c r="E71" s="301"/>
      <c r="F71" s="301"/>
      <c r="G71" s="301"/>
      <c r="H71" s="301"/>
      <c r="I71" s="301"/>
      <c r="J71" s="301"/>
      <c r="K71" s="448"/>
      <c r="L71" s="301"/>
      <c r="M71" s="301"/>
      <c r="N71" s="448"/>
      <c r="O71" s="301"/>
      <c r="P71" s="470"/>
      <c r="Q71" s="301"/>
      <c r="R71" s="301"/>
      <c r="S71" s="301"/>
      <c r="T71" s="301"/>
      <c r="U71" s="301"/>
      <c r="V71" s="301"/>
      <c r="W71" s="452"/>
      <c r="X71" s="301"/>
      <c r="Y71" s="301"/>
      <c r="Z71" s="301"/>
      <c r="AA71" s="301"/>
      <c r="AB71" s="301"/>
      <c r="AC71" s="301"/>
      <c r="AD71" s="301"/>
      <c r="AE71" s="301"/>
      <c r="AF71" s="513"/>
      <c r="AG71" s="295"/>
      <c r="AH71" s="273"/>
      <c r="AI71" s="273"/>
      <c r="AJ71" s="289"/>
      <c r="AK71" s="292"/>
      <c r="AL71" s="289"/>
      <c r="AM71" s="273"/>
      <c r="AN71" s="395"/>
      <c r="AO71" s="393"/>
      <c r="AP71" s="362"/>
      <c r="AQ71" s="362"/>
      <c r="AR71" s="301"/>
      <c r="AS71" s="301"/>
      <c r="AT71" s="301"/>
      <c r="AU71" s="301"/>
      <c r="AV71" s="60" t="s">
        <v>506</v>
      </c>
      <c r="AW71" s="61" t="s">
        <v>507</v>
      </c>
      <c r="AX71" s="62" t="s">
        <v>129</v>
      </c>
      <c r="AY71" s="63"/>
      <c r="AZ71" s="63"/>
      <c r="BA71" s="64">
        <v>0</v>
      </c>
      <c r="BB71" s="64">
        <v>0</v>
      </c>
      <c r="BC71" s="64">
        <v>0</v>
      </c>
      <c r="BD71" s="64">
        <v>0</v>
      </c>
      <c r="BE71" s="64">
        <v>0</v>
      </c>
      <c r="BF71" s="64">
        <v>0</v>
      </c>
      <c r="BG71" s="64">
        <v>0</v>
      </c>
      <c r="BH71" s="232">
        <v>0</v>
      </c>
      <c r="BI71" s="232">
        <v>0</v>
      </c>
      <c r="BJ71" s="232">
        <v>0</v>
      </c>
      <c r="BK71" s="232">
        <v>51083515</v>
      </c>
      <c r="BL71" s="232">
        <v>51083515</v>
      </c>
      <c r="BM71" s="242">
        <f>SUM(BK71:BL71)</f>
        <v>102167030</v>
      </c>
      <c r="BN71" s="227">
        <v>0</v>
      </c>
      <c r="BO71" s="156"/>
      <c r="BP71" s="156"/>
      <c r="BQ71" s="156"/>
      <c r="BR71" s="156"/>
      <c r="BS71" s="156"/>
      <c r="BT71" s="156"/>
      <c r="BU71" s="156"/>
      <c r="BV71" s="156"/>
      <c r="BW71" s="156"/>
      <c r="BX71" s="241"/>
      <c r="BY71" s="222"/>
      <c r="BZ71" s="218"/>
      <c r="CA71" s="301"/>
      <c r="CB71" s="227">
        <v>102167030</v>
      </c>
      <c r="CC71" s="156"/>
      <c r="CD71" s="156"/>
      <c r="CE71" s="156"/>
      <c r="CF71" s="156"/>
      <c r="CG71" s="156"/>
      <c r="CH71" s="156"/>
      <c r="CI71" s="156"/>
      <c r="CJ71" s="156"/>
      <c r="CK71" s="156"/>
      <c r="CL71" s="241"/>
      <c r="CM71" s="222"/>
      <c r="CN71" s="218"/>
      <c r="CO71" s="301"/>
      <c r="CP71" s="227">
        <v>102167030</v>
      </c>
      <c r="CQ71" s="156"/>
      <c r="CR71" s="156"/>
      <c r="CS71" s="156"/>
      <c r="CT71" s="156"/>
      <c r="CU71" s="156"/>
      <c r="CV71" s="156"/>
      <c r="CW71" s="156"/>
      <c r="CX71" s="156"/>
      <c r="CY71" s="156"/>
      <c r="CZ71" s="241"/>
      <c r="DA71" s="222"/>
      <c r="DB71" s="218"/>
      <c r="DC71" s="301"/>
      <c r="DD71" s="227">
        <v>102167030</v>
      </c>
      <c r="DE71" s="156"/>
      <c r="DF71" s="156"/>
      <c r="DG71" s="156"/>
      <c r="DH71" s="156"/>
      <c r="DI71" s="156"/>
      <c r="DJ71" s="156"/>
      <c r="DK71" s="156"/>
      <c r="DL71" s="156"/>
      <c r="DM71" s="156"/>
      <c r="DN71" s="241"/>
      <c r="DO71" s="222"/>
      <c r="DP71" s="218"/>
      <c r="DQ71" s="301"/>
      <c r="DR71" s="227">
        <v>102167030</v>
      </c>
      <c r="DS71" s="156"/>
      <c r="DT71" s="156"/>
      <c r="DU71" s="156"/>
      <c r="DV71" s="156"/>
      <c r="DW71" s="156"/>
      <c r="DX71" s="156"/>
      <c r="DY71" s="156"/>
      <c r="DZ71" s="156"/>
      <c r="EA71" s="156"/>
      <c r="EB71" s="241"/>
      <c r="EC71" s="222"/>
      <c r="ED71" s="218"/>
      <c r="EE71" s="301"/>
      <c r="EF71" s="56"/>
      <c r="EG71" s="301"/>
      <c r="EH71" s="44"/>
      <c r="EI71" s="38"/>
    </row>
    <row r="72" spans="1:139" ht="57.75" customHeight="1" x14ac:dyDescent="0.25">
      <c r="A72" s="447"/>
      <c r="B72" s="451"/>
      <c r="C72" s="275"/>
      <c r="D72" s="275"/>
      <c r="E72" s="275"/>
      <c r="F72" s="275"/>
      <c r="G72" s="275"/>
      <c r="H72" s="275"/>
      <c r="I72" s="275"/>
      <c r="J72" s="275"/>
      <c r="K72" s="447"/>
      <c r="L72" s="275"/>
      <c r="M72" s="275"/>
      <c r="N72" s="447"/>
      <c r="O72" s="275"/>
      <c r="P72" s="469"/>
      <c r="Q72" s="275"/>
      <c r="R72" s="275"/>
      <c r="S72" s="275"/>
      <c r="T72" s="275"/>
      <c r="U72" s="275"/>
      <c r="V72" s="275"/>
      <c r="W72" s="451"/>
      <c r="X72" s="275"/>
      <c r="Y72" s="275"/>
      <c r="Z72" s="275"/>
      <c r="AA72" s="275"/>
      <c r="AB72" s="275"/>
      <c r="AC72" s="275"/>
      <c r="AD72" s="275"/>
      <c r="AE72" s="275"/>
      <c r="AF72" s="473"/>
      <c r="AG72" s="414" t="s">
        <v>174</v>
      </c>
      <c r="AH72" s="464">
        <v>0.2</v>
      </c>
      <c r="AI72" s="464">
        <v>0</v>
      </c>
      <c r="AJ72" s="315">
        <v>0</v>
      </c>
      <c r="AK72" s="391">
        <v>0</v>
      </c>
      <c r="AL72" s="315">
        <v>0.5</v>
      </c>
      <c r="AM72" s="464">
        <f>SUM(AI72:AL73)</f>
        <v>0.5</v>
      </c>
      <c r="AN72" s="427">
        <v>45291</v>
      </c>
      <c r="AO72" s="428" t="s">
        <v>472</v>
      </c>
      <c r="AP72" s="300" t="s">
        <v>376</v>
      </c>
      <c r="AQ72" s="300" t="s">
        <v>490</v>
      </c>
      <c r="AR72" s="275"/>
      <c r="AS72" s="275"/>
      <c r="AT72" s="275"/>
      <c r="AU72" s="275"/>
      <c r="AV72" s="60" t="s">
        <v>505</v>
      </c>
      <c r="AW72" s="60" t="s">
        <v>505</v>
      </c>
      <c r="AX72" s="60" t="s">
        <v>505</v>
      </c>
      <c r="AY72" s="63"/>
      <c r="AZ72" s="63"/>
      <c r="BA72" s="64"/>
      <c r="BB72" s="64"/>
      <c r="BC72" s="64"/>
      <c r="BD72" s="64"/>
      <c r="BE72" s="64"/>
      <c r="BF72" s="64"/>
      <c r="BG72" s="64"/>
      <c r="BH72" s="64"/>
      <c r="BI72" s="64"/>
      <c r="BJ72" s="64"/>
      <c r="BK72" s="64"/>
      <c r="BL72" s="64"/>
      <c r="BM72" s="60" t="s">
        <v>505</v>
      </c>
      <c r="BN72" s="48"/>
      <c r="BO72" s="46"/>
      <c r="BP72" s="46"/>
      <c r="BQ72" s="46"/>
      <c r="BR72" s="46"/>
      <c r="BS72" s="181"/>
      <c r="BT72" s="46"/>
      <c r="BU72" s="46"/>
      <c r="BV72" s="46"/>
      <c r="BW72" s="46"/>
      <c r="BX72" s="46"/>
      <c r="BY72" s="213"/>
      <c r="BZ72" s="46"/>
      <c r="CA72" s="275"/>
      <c r="CB72" s="46"/>
      <c r="CC72" s="46"/>
      <c r="CD72" s="46"/>
      <c r="CE72" s="46"/>
      <c r="CF72" s="46"/>
      <c r="CG72" s="181"/>
      <c r="CH72" s="46"/>
      <c r="CI72" s="46"/>
      <c r="CJ72" s="46"/>
      <c r="CK72" s="46"/>
      <c r="CL72" s="46"/>
      <c r="CM72" s="213"/>
      <c r="CN72" s="46"/>
      <c r="CO72" s="275"/>
      <c r="CP72" s="46"/>
      <c r="CQ72" s="46"/>
      <c r="CR72" s="46"/>
      <c r="CS72" s="46"/>
      <c r="CT72" s="46"/>
      <c r="CU72" s="181"/>
      <c r="CV72" s="46"/>
      <c r="CW72" s="46"/>
      <c r="CX72" s="46"/>
      <c r="CY72" s="46"/>
      <c r="CZ72" s="46"/>
      <c r="DA72" s="213"/>
      <c r="DB72" s="46"/>
      <c r="DC72" s="275"/>
      <c r="DD72" s="46"/>
      <c r="DE72" s="46"/>
      <c r="DF72" s="46"/>
      <c r="DG72" s="46"/>
      <c r="DH72" s="46"/>
      <c r="DI72" s="181"/>
      <c r="DJ72" s="46"/>
      <c r="DK72" s="46"/>
      <c r="DL72" s="46"/>
      <c r="DM72" s="46"/>
      <c r="DN72" s="46"/>
      <c r="DO72" s="213"/>
      <c r="DP72" s="46"/>
      <c r="DQ72" s="275"/>
      <c r="DR72" s="46"/>
      <c r="DS72" s="46"/>
      <c r="DT72" s="46"/>
      <c r="DU72" s="46"/>
      <c r="DV72" s="46"/>
      <c r="DW72" s="181"/>
      <c r="DX72" s="46"/>
      <c r="DY72" s="46"/>
      <c r="DZ72" s="46"/>
      <c r="EA72" s="46"/>
      <c r="EB72" s="46"/>
      <c r="EC72" s="213"/>
      <c r="ED72" s="46"/>
      <c r="EE72" s="275"/>
      <c r="EF72" s="49"/>
      <c r="EG72" s="275"/>
      <c r="EH72" s="45"/>
      <c r="EI72" s="38"/>
    </row>
    <row r="73" spans="1:139" ht="150.75" customHeight="1" x14ac:dyDescent="0.25">
      <c r="A73" s="449"/>
      <c r="B73" s="453"/>
      <c r="C73" s="276"/>
      <c r="D73" s="276"/>
      <c r="E73" s="276"/>
      <c r="F73" s="276"/>
      <c r="G73" s="276"/>
      <c r="H73" s="276"/>
      <c r="I73" s="276"/>
      <c r="J73" s="276"/>
      <c r="K73" s="449"/>
      <c r="L73" s="276"/>
      <c r="M73" s="276"/>
      <c r="N73" s="449"/>
      <c r="O73" s="276"/>
      <c r="P73" s="471"/>
      <c r="Q73" s="276"/>
      <c r="R73" s="276"/>
      <c r="S73" s="276"/>
      <c r="T73" s="276"/>
      <c r="U73" s="276"/>
      <c r="V73" s="276"/>
      <c r="W73" s="453"/>
      <c r="X73" s="276"/>
      <c r="Y73" s="276"/>
      <c r="Z73" s="276"/>
      <c r="AA73" s="276"/>
      <c r="AB73" s="276"/>
      <c r="AC73" s="276"/>
      <c r="AD73" s="276"/>
      <c r="AE73" s="276"/>
      <c r="AF73" s="474"/>
      <c r="AG73" s="276"/>
      <c r="AH73" s="276"/>
      <c r="AI73" s="276"/>
      <c r="AJ73" s="276"/>
      <c r="AK73" s="276"/>
      <c r="AL73" s="276"/>
      <c r="AM73" s="276"/>
      <c r="AN73" s="276"/>
      <c r="AO73" s="522"/>
      <c r="AP73" s="276"/>
      <c r="AQ73" s="276"/>
      <c r="AR73" s="275"/>
      <c r="AS73" s="275"/>
      <c r="AT73" s="275"/>
      <c r="AU73" s="275"/>
      <c r="AV73" s="60" t="s">
        <v>505</v>
      </c>
      <c r="AW73" s="60" t="s">
        <v>505</v>
      </c>
      <c r="AX73" s="60" t="s">
        <v>505</v>
      </c>
      <c r="AY73" s="63"/>
      <c r="AZ73" s="63"/>
      <c r="BA73" s="64"/>
      <c r="BB73" s="64"/>
      <c r="BC73" s="64"/>
      <c r="BD73" s="64"/>
      <c r="BE73" s="64"/>
      <c r="BF73" s="64"/>
      <c r="BG73" s="64"/>
      <c r="BH73" s="64"/>
      <c r="BI73" s="64"/>
      <c r="BJ73" s="64"/>
      <c r="BK73" s="64"/>
      <c r="BL73" s="64"/>
      <c r="BM73" s="60" t="s">
        <v>505</v>
      </c>
      <c r="BN73" s="48"/>
      <c r="BO73" s="46"/>
      <c r="BP73" s="46"/>
      <c r="BQ73" s="46"/>
      <c r="BR73" s="46"/>
      <c r="BS73" s="46"/>
      <c r="BT73" s="181"/>
      <c r="BU73" s="46"/>
      <c r="BV73" s="46"/>
      <c r="BW73" s="46"/>
      <c r="BX73" s="46"/>
      <c r="BY73" s="48"/>
      <c r="BZ73" s="46"/>
      <c r="CA73" s="275"/>
      <c r="CB73" s="46"/>
      <c r="CC73" s="46"/>
      <c r="CD73" s="46"/>
      <c r="CE73" s="46"/>
      <c r="CF73" s="46"/>
      <c r="CG73" s="46"/>
      <c r="CH73" s="181"/>
      <c r="CI73" s="46"/>
      <c r="CJ73" s="46"/>
      <c r="CK73" s="46"/>
      <c r="CL73" s="46"/>
      <c r="CM73" s="48"/>
      <c r="CN73" s="46"/>
      <c r="CO73" s="275"/>
      <c r="CP73" s="46"/>
      <c r="CQ73" s="46"/>
      <c r="CR73" s="46"/>
      <c r="CS73" s="46"/>
      <c r="CT73" s="46"/>
      <c r="CU73" s="46"/>
      <c r="CV73" s="181"/>
      <c r="CW73" s="46"/>
      <c r="CX73" s="46"/>
      <c r="CY73" s="46"/>
      <c r="CZ73" s="46"/>
      <c r="DA73" s="69"/>
      <c r="DB73" s="46"/>
      <c r="DC73" s="275"/>
      <c r="DD73" s="46"/>
      <c r="DE73" s="46"/>
      <c r="DF73" s="46"/>
      <c r="DG73" s="46"/>
      <c r="DH73" s="46"/>
      <c r="DI73" s="46"/>
      <c r="DJ73" s="181"/>
      <c r="DK73" s="46"/>
      <c r="DL73" s="46"/>
      <c r="DM73" s="46"/>
      <c r="DN73" s="46"/>
      <c r="DO73" s="69"/>
      <c r="DP73" s="46"/>
      <c r="DQ73" s="275"/>
      <c r="DR73" s="46"/>
      <c r="DS73" s="46"/>
      <c r="DT73" s="46"/>
      <c r="DU73" s="46"/>
      <c r="DV73" s="46"/>
      <c r="DW73" s="46"/>
      <c r="DX73" s="181"/>
      <c r="DY73" s="46"/>
      <c r="DZ73" s="46"/>
      <c r="EA73" s="46"/>
      <c r="EB73" s="46"/>
      <c r="EC73" s="69"/>
      <c r="ED73" s="46"/>
      <c r="EE73" s="275"/>
      <c r="EF73" s="49"/>
      <c r="EG73" s="275"/>
      <c r="EH73" s="45"/>
      <c r="EI73" s="38"/>
    </row>
    <row r="74" spans="1:139" ht="49.5" customHeight="1" x14ac:dyDescent="0.25">
      <c r="A74" s="478" t="s">
        <v>111</v>
      </c>
      <c r="B74" s="485" t="s">
        <v>112</v>
      </c>
      <c r="C74" s="400">
        <v>0.14549999999999999</v>
      </c>
      <c r="D74" s="400">
        <f>(C74*14%)+C74</f>
        <v>0.16586999999999999</v>
      </c>
      <c r="E74" s="400">
        <v>5.1000000000000004E-3</v>
      </c>
      <c r="F74" s="400">
        <v>5.1000000000000004E-3</v>
      </c>
      <c r="G74" s="400">
        <v>5.1000000000000004E-3</v>
      </c>
      <c r="H74" s="400">
        <v>5.1000000000000004E-3</v>
      </c>
      <c r="I74" s="367" t="s">
        <v>113</v>
      </c>
      <c r="J74" s="367">
        <v>43</v>
      </c>
      <c r="K74" s="482" t="s">
        <v>114</v>
      </c>
      <c r="L74" s="367" t="s">
        <v>115</v>
      </c>
      <c r="M74" s="488">
        <v>4301</v>
      </c>
      <c r="N74" s="478" t="s">
        <v>116</v>
      </c>
      <c r="O74" s="367" t="s">
        <v>117</v>
      </c>
      <c r="P74" s="571" t="s">
        <v>177</v>
      </c>
      <c r="Q74" s="300" t="s">
        <v>119</v>
      </c>
      <c r="R74" s="300">
        <v>4301004</v>
      </c>
      <c r="S74" s="300" t="s">
        <v>120</v>
      </c>
      <c r="T74" s="300">
        <v>430100400</v>
      </c>
      <c r="U74" s="300">
        <v>4</v>
      </c>
      <c r="V74" s="300" t="s">
        <v>121</v>
      </c>
      <c r="W74" s="485">
        <v>2</v>
      </c>
      <c r="X74" s="367">
        <v>0</v>
      </c>
      <c r="Y74" s="367">
        <v>1</v>
      </c>
      <c r="Z74" s="367">
        <v>0</v>
      </c>
      <c r="AA74" s="367">
        <v>1</v>
      </c>
      <c r="AB74" s="367" t="s">
        <v>170</v>
      </c>
      <c r="AC74" s="367">
        <v>1</v>
      </c>
      <c r="AD74" s="568">
        <f>AC74*AF74</f>
        <v>0.6</v>
      </c>
      <c r="AE74" s="272">
        <f>AH74*AL74</f>
        <v>0.6</v>
      </c>
      <c r="AF74" s="574">
        <f>AH74*AM74</f>
        <v>0.6</v>
      </c>
      <c r="AG74" s="41" t="s">
        <v>178</v>
      </c>
      <c r="AH74" s="42">
        <v>1</v>
      </c>
      <c r="AI74" s="42">
        <f>SUMPRODUCT(AH75:AH76*AI75:AI76)</f>
        <v>0</v>
      </c>
      <c r="AJ74" s="42">
        <f>SUMPRODUCT(AH75:AH76*AJ75:AJ76)</f>
        <v>0</v>
      </c>
      <c r="AK74" s="42">
        <f>SUMPRODUCT(AH75:AH76*AK75:AK76)</f>
        <v>0</v>
      </c>
      <c r="AL74" s="42">
        <f>SUMPRODUCT(AH75:AH76*AL75:AL76)</f>
        <v>0.6</v>
      </c>
      <c r="AM74" s="77">
        <f t="shared" ref="AM74:AM78" si="3">SUM(AI74:AL74)</f>
        <v>0.6</v>
      </c>
      <c r="AN74" s="59">
        <v>45291</v>
      </c>
      <c r="AO74" s="45"/>
      <c r="AP74" s="45"/>
      <c r="AQ74" s="47"/>
      <c r="AR74" s="275"/>
      <c r="AS74" s="275"/>
      <c r="AT74" s="275"/>
      <c r="AU74" s="275"/>
      <c r="AV74" s="63"/>
      <c r="AW74" s="61"/>
      <c r="AX74" s="61"/>
      <c r="AY74" s="63"/>
      <c r="AZ74" s="63"/>
      <c r="BA74" s="64"/>
      <c r="BB74" s="64"/>
      <c r="BC74" s="64"/>
      <c r="BD74" s="64"/>
      <c r="BE74" s="64"/>
      <c r="BF74" s="64"/>
      <c r="BG74" s="64"/>
      <c r="BH74" s="64"/>
      <c r="BI74" s="64"/>
      <c r="BJ74" s="64"/>
      <c r="BK74" s="64"/>
      <c r="BL74" s="64"/>
      <c r="BM74" s="65"/>
      <c r="BN74" s="48"/>
      <c r="BO74" s="46"/>
      <c r="BP74" s="46"/>
      <c r="BQ74" s="46"/>
      <c r="BR74" s="46"/>
      <c r="BS74" s="48"/>
      <c r="BT74" s="46"/>
      <c r="BU74" s="46"/>
      <c r="BV74" s="46"/>
      <c r="BW74" s="46"/>
      <c r="BX74" s="46"/>
      <c r="BY74" s="48"/>
      <c r="BZ74" s="46"/>
      <c r="CA74" s="275"/>
      <c r="CB74" s="46"/>
      <c r="CC74" s="46"/>
      <c r="CD74" s="46"/>
      <c r="CE74" s="46"/>
      <c r="CF74" s="46"/>
      <c r="CG74" s="48"/>
      <c r="CH74" s="46"/>
      <c r="CI74" s="46"/>
      <c r="CJ74" s="46"/>
      <c r="CK74" s="46"/>
      <c r="CL74" s="46"/>
      <c r="CM74" s="46"/>
      <c r="CN74" s="46"/>
      <c r="CO74" s="275"/>
      <c r="CP74" s="46"/>
      <c r="CQ74" s="46"/>
      <c r="CR74" s="46"/>
      <c r="CS74" s="46"/>
      <c r="CT74" s="46"/>
      <c r="CU74" s="48"/>
      <c r="CV74" s="46"/>
      <c r="CW74" s="46"/>
      <c r="CX74" s="46"/>
      <c r="CY74" s="46"/>
      <c r="CZ74" s="46"/>
      <c r="DA74" s="46"/>
      <c r="DB74" s="46"/>
      <c r="DC74" s="275"/>
      <c r="DD74" s="46"/>
      <c r="DE74" s="46"/>
      <c r="DF74" s="46"/>
      <c r="DG74" s="46"/>
      <c r="DH74" s="46"/>
      <c r="DI74" s="48"/>
      <c r="DJ74" s="46"/>
      <c r="DK74" s="46"/>
      <c r="DL74" s="46"/>
      <c r="DM74" s="46"/>
      <c r="DN74" s="46"/>
      <c r="DO74" s="46"/>
      <c r="DP74" s="46"/>
      <c r="DQ74" s="275"/>
      <c r="DR74" s="46"/>
      <c r="DS74" s="46"/>
      <c r="DT74" s="46"/>
      <c r="DU74" s="46"/>
      <c r="DV74" s="46"/>
      <c r="DW74" s="48"/>
      <c r="DX74" s="46"/>
      <c r="DY74" s="46"/>
      <c r="DZ74" s="46"/>
      <c r="EA74" s="46"/>
      <c r="EB74" s="46"/>
      <c r="EC74" s="46"/>
      <c r="ED74" s="46"/>
      <c r="EE74" s="275"/>
      <c r="EF74" s="49"/>
      <c r="EG74" s="275"/>
      <c r="EH74" s="45"/>
      <c r="EI74" s="38"/>
    </row>
    <row r="75" spans="1:139" ht="344.25" customHeight="1" x14ac:dyDescent="0.25">
      <c r="A75" s="479"/>
      <c r="B75" s="486"/>
      <c r="C75" s="401"/>
      <c r="D75" s="401"/>
      <c r="E75" s="401"/>
      <c r="F75" s="401"/>
      <c r="G75" s="401"/>
      <c r="H75" s="401"/>
      <c r="I75" s="361"/>
      <c r="J75" s="361"/>
      <c r="K75" s="483"/>
      <c r="L75" s="361"/>
      <c r="M75" s="489"/>
      <c r="N75" s="479"/>
      <c r="O75" s="361"/>
      <c r="P75" s="572"/>
      <c r="Q75" s="275"/>
      <c r="R75" s="275"/>
      <c r="S75" s="275"/>
      <c r="T75" s="275"/>
      <c r="U75" s="275"/>
      <c r="V75" s="275"/>
      <c r="W75" s="486"/>
      <c r="X75" s="361"/>
      <c r="Y75" s="361"/>
      <c r="Z75" s="361"/>
      <c r="AA75" s="361"/>
      <c r="AB75" s="361"/>
      <c r="AC75" s="361"/>
      <c r="AD75" s="569"/>
      <c r="AE75" s="475"/>
      <c r="AF75" s="575"/>
      <c r="AG75" s="54" t="s">
        <v>179</v>
      </c>
      <c r="AH75" s="57">
        <v>0.5</v>
      </c>
      <c r="AI75" s="50">
        <v>0</v>
      </c>
      <c r="AJ75" s="50">
        <v>0</v>
      </c>
      <c r="AK75" s="55">
        <v>0</v>
      </c>
      <c r="AL75" s="50">
        <v>0.7</v>
      </c>
      <c r="AM75" s="51">
        <f t="shared" si="3"/>
        <v>0.7</v>
      </c>
      <c r="AN75" s="52">
        <v>45291</v>
      </c>
      <c r="AO75" s="53" t="s">
        <v>473</v>
      </c>
      <c r="AP75" s="47" t="s">
        <v>375</v>
      </c>
      <c r="AQ75" s="47" t="s">
        <v>490</v>
      </c>
      <c r="AR75" s="275"/>
      <c r="AS75" s="275"/>
      <c r="AT75" s="275"/>
      <c r="AU75" s="275"/>
      <c r="AV75" s="63" t="s">
        <v>504</v>
      </c>
      <c r="AW75" s="61"/>
      <c r="AX75" s="61"/>
      <c r="AY75" s="63"/>
      <c r="AZ75" s="63"/>
      <c r="BA75" s="64"/>
      <c r="BB75" s="64"/>
      <c r="BC75" s="64"/>
      <c r="BD75" s="64"/>
      <c r="BE75" s="64"/>
      <c r="BF75" s="64"/>
      <c r="BG75" s="64"/>
      <c r="BH75" s="64"/>
      <c r="BI75" s="64"/>
      <c r="BJ75" s="64"/>
      <c r="BK75" s="64"/>
      <c r="BL75" s="64"/>
      <c r="BM75" s="65"/>
      <c r="BN75" s="48"/>
      <c r="BO75" s="46"/>
      <c r="BP75" s="46"/>
      <c r="BQ75" s="46"/>
      <c r="BR75" s="46"/>
      <c r="BS75" s="48"/>
      <c r="BT75" s="46"/>
      <c r="BU75" s="46"/>
      <c r="BV75" s="46"/>
      <c r="BW75" s="46"/>
      <c r="BX75" s="46"/>
      <c r="BY75" s="48"/>
      <c r="BZ75" s="46"/>
      <c r="CA75" s="275"/>
      <c r="CB75" s="46"/>
      <c r="CC75" s="46"/>
      <c r="CD75" s="46"/>
      <c r="CE75" s="46"/>
      <c r="CF75" s="46"/>
      <c r="CG75" s="48"/>
      <c r="CH75" s="46"/>
      <c r="CI75" s="46"/>
      <c r="CJ75" s="46"/>
      <c r="CK75" s="46"/>
      <c r="CL75" s="46"/>
      <c r="CM75" s="46"/>
      <c r="CN75" s="46"/>
      <c r="CO75" s="275"/>
      <c r="CP75" s="46"/>
      <c r="CQ75" s="46"/>
      <c r="CR75" s="46"/>
      <c r="CS75" s="46"/>
      <c r="CT75" s="46"/>
      <c r="CU75" s="48"/>
      <c r="CV75" s="46"/>
      <c r="CW75" s="46"/>
      <c r="CX75" s="46"/>
      <c r="CY75" s="46"/>
      <c r="CZ75" s="46"/>
      <c r="DA75" s="46"/>
      <c r="DB75" s="46"/>
      <c r="DC75" s="275"/>
      <c r="DD75" s="46"/>
      <c r="DE75" s="46"/>
      <c r="DF75" s="46"/>
      <c r="DG75" s="46"/>
      <c r="DH75" s="46"/>
      <c r="DI75" s="48"/>
      <c r="DJ75" s="46"/>
      <c r="DK75" s="46"/>
      <c r="DL75" s="46"/>
      <c r="DM75" s="46"/>
      <c r="DN75" s="46"/>
      <c r="DO75" s="46"/>
      <c r="DP75" s="46"/>
      <c r="DQ75" s="275"/>
      <c r="DR75" s="46"/>
      <c r="DS75" s="46"/>
      <c r="DT75" s="46"/>
      <c r="DU75" s="46"/>
      <c r="DV75" s="46"/>
      <c r="DW75" s="48"/>
      <c r="DX75" s="46"/>
      <c r="DY75" s="46"/>
      <c r="DZ75" s="46"/>
      <c r="EA75" s="46"/>
      <c r="EB75" s="46"/>
      <c r="EC75" s="46"/>
      <c r="ED75" s="46"/>
      <c r="EE75" s="275"/>
      <c r="EF75" s="49"/>
      <c r="EG75" s="275"/>
      <c r="EH75" s="45"/>
      <c r="EI75" s="38"/>
    </row>
    <row r="76" spans="1:139" ht="409.5" customHeight="1" x14ac:dyDescent="0.25">
      <c r="A76" s="479"/>
      <c r="B76" s="486"/>
      <c r="C76" s="401"/>
      <c r="D76" s="401"/>
      <c r="E76" s="401"/>
      <c r="F76" s="401"/>
      <c r="G76" s="401"/>
      <c r="H76" s="401"/>
      <c r="I76" s="361"/>
      <c r="J76" s="361"/>
      <c r="K76" s="483"/>
      <c r="L76" s="361"/>
      <c r="M76" s="489"/>
      <c r="N76" s="479"/>
      <c r="O76" s="361"/>
      <c r="P76" s="572"/>
      <c r="Q76" s="276"/>
      <c r="R76" s="276"/>
      <c r="S76" s="276"/>
      <c r="T76" s="276"/>
      <c r="U76" s="276"/>
      <c r="V76" s="276"/>
      <c r="W76" s="486"/>
      <c r="X76" s="361"/>
      <c r="Y76" s="361"/>
      <c r="Z76" s="361"/>
      <c r="AA76" s="361"/>
      <c r="AB76" s="361"/>
      <c r="AC76" s="361"/>
      <c r="AD76" s="569"/>
      <c r="AE76" s="475"/>
      <c r="AF76" s="575"/>
      <c r="AG76" s="549" t="s">
        <v>180</v>
      </c>
      <c r="AH76" s="272">
        <v>0.5</v>
      </c>
      <c r="AI76" s="272">
        <v>0</v>
      </c>
      <c r="AJ76" s="287">
        <v>0</v>
      </c>
      <c r="AK76" s="290">
        <v>0</v>
      </c>
      <c r="AL76" s="287">
        <v>0.5</v>
      </c>
      <c r="AM76" s="272">
        <f t="shared" si="3"/>
        <v>0.5</v>
      </c>
      <c r="AN76" s="394">
        <v>45291</v>
      </c>
      <c r="AO76" s="392" t="s">
        <v>474</v>
      </c>
      <c r="AP76" s="367" t="s">
        <v>375</v>
      </c>
      <c r="AQ76" s="367" t="s">
        <v>490</v>
      </c>
      <c r="AR76" s="276"/>
      <c r="AS76" s="276"/>
      <c r="AT76" s="276"/>
      <c r="AU76" s="276"/>
      <c r="AV76" s="63" t="s">
        <v>504</v>
      </c>
      <c r="AW76" s="63"/>
      <c r="AX76" s="61"/>
      <c r="AY76" s="63"/>
      <c r="AZ76" s="63"/>
      <c r="BA76" s="64"/>
      <c r="BB76" s="64"/>
      <c r="BC76" s="64"/>
      <c r="BD76" s="64"/>
      <c r="BE76" s="64"/>
      <c r="BF76" s="64"/>
      <c r="BG76" s="64"/>
      <c r="BH76" s="64"/>
      <c r="BI76" s="64"/>
      <c r="BJ76" s="64"/>
      <c r="BK76" s="64"/>
      <c r="BL76" s="64"/>
      <c r="BM76" s="65"/>
      <c r="BN76" s="48"/>
      <c r="BO76" s="46"/>
      <c r="BP76" s="46"/>
      <c r="BQ76" s="46"/>
      <c r="BR76" s="46"/>
      <c r="BS76" s="46"/>
      <c r="BT76" s="48"/>
      <c r="BU76" s="46"/>
      <c r="BV76" s="46"/>
      <c r="BW76" s="46"/>
      <c r="BX76" s="46"/>
      <c r="BY76" s="46"/>
      <c r="BZ76" s="46"/>
      <c r="CA76" s="276"/>
      <c r="CB76" s="46"/>
      <c r="CC76" s="46"/>
      <c r="CD76" s="46"/>
      <c r="CE76" s="46"/>
      <c r="CF76" s="46"/>
      <c r="CG76" s="46"/>
      <c r="CH76" s="48"/>
      <c r="CI76" s="46"/>
      <c r="CJ76" s="46"/>
      <c r="CK76" s="46"/>
      <c r="CL76" s="46"/>
      <c r="CM76" s="46"/>
      <c r="CN76" s="46"/>
      <c r="CO76" s="276"/>
      <c r="CP76" s="46"/>
      <c r="CQ76" s="46"/>
      <c r="CR76" s="46"/>
      <c r="CS76" s="46"/>
      <c r="CT76" s="46"/>
      <c r="CU76" s="46"/>
      <c r="CV76" s="48"/>
      <c r="CW76" s="46"/>
      <c r="CX76" s="46"/>
      <c r="CY76" s="46"/>
      <c r="CZ76" s="46"/>
      <c r="DA76" s="46"/>
      <c r="DB76" s="46"/>
      <c r="DC76" s="276"/>
      <c r="DD76" s="46"/>
      <c r="DE76" s="46"/>
      <c r="DF76" s="46"/>
      <c r="DG76" s="46"/>
      <c r="DH76" s="46"/>
      <c r="DI76" s="46"/>
      <c r="DJ76" s="48"/>
      <c r="DK76" s="46"/>
      <c r="DL76" s="46"/>
      <c r="DM76" s="46"/>
      <c r="DN76" s="46"/>
      <c r="DO76" s="46"/>
      <c r="DP76" s="46"/>
      <c r="DQ76" s="276"/>
      <c r="DR76" s="46"/>
      <c r="DS76" s="46"/>
      <c r="DT76" s="46"/>
      <c r="DU76" s="46"/>
      <c r="DV76" s="46"/>
      <c r="DW76" s="46"/>
      <c r="DX76" s="48"/>
      <c r="DY76" s="46"/>
      <c r="DZ76" s="46"/>
      <c r="EA76" s="46"/>
      <c r="EB76" s="46"/>
      <c r="EC76" s="46"/>
      <c r="ED76" s="46"/>
      <c r="EE76" s="276"/>
      <c r="EF76" s="49"/>
      <c r="EG76" s="276"/>
      <c r="EH76" s="45"/>
      <c r="EI76" s="38"/>
    </row>
    <row r="77" spans="1:139" ht="225.75" customHeight="1" x14ac:dyDescent="0.25">
      <c r="A77" s="480"/>
      <c r="B77" s="487"/>
      <c r="C77" s="402"/>
      <c r="D77" s="402"/>
      <c r="E77" s="402"/>
      <c r="F77" s="402"/>
      <c r="G77" s="402"/>
      <c r="H77" s="402"/>
      <c r="I77" s="362"/>
      <c r="J77" s="362"/>
      <c r="K77" s="484"/>
      <c r="L77" s="362"/>
      <c r="M77" s="490"/>
      <c r="N77" s="480"/>
      <c r="O77" s="362"/>
      <c r="P77" s="573"/>
      <c r="Q77" s="153"/>
      <c r="R77" s="153"/>
      <c r="S77" s="153"/>
      <c r="T77" s="153"/>
      <c r="U77" s="153"/>
      <c r="V77" s="153"/>
      <c r="W77" s="487"/>
      <c r="X77" s="362"/>
      <c r="Y77" s="362"/>
      <c r="Z77" s="362"/>
      <c r="AA77" s="362"/>
      <c r="AB77" s="362"/>
      <c r="AC77" s="362"/>
      <c r="AD77" s="570"/>
      <c r="AE77" s="273"/>
      <c r="AF77" s="576"/>
      <c r="AG77" s="551"/>
      <c r="AH77" s="273"/>
      <c r="AI77" s="273"/>
      <c r="AJ77" s="289"/>
      <c r="AK77" s="292"/>
      <c r="AL77" s="289"/>
      <c r="AM77" s="273"/>
      <c r="AN77" s="395"/>
      <c r="AO77" s="393"/>
      <c r="AP77" s="362"/>
      <c r="AQ77" s="362"/>
      <c r="AR77" s="153"/>
      <c r="AS77" s="153"/>
      <c r="AT77" s="153"/>
      <c r="AU77" s="153"/>
      <c r="AV77" s="186" t="s">
        <v>504</v>
      </c>
      <c r="AW77" s="186"/>
      <c r="AX77" s="93"/>
      <c r="AY77" s="186"/>
      <c r="AZ77" s="186"/>
      <c r="BA77" s="209"/>
      <c r="BB77" s="209"/>
      <c r="BC77" s="209"/>
      <c r="BD77" s="209"/>
      <c r="BE77" s="209"/>
      <c r="BF77" s="209"/>
      <c r="BG77" s="209"/>
      <c r="BH77" s="209"/>
      <c r="BI77" s="209"/>
      <c r="BJ77" s="209"/>
      <c r="BK77" s="209"/>
      <c r="BL77" s="209"/>
      <c r="BM77" s="210"/>
      <c r="BN77" s="181"/>
      <c r="BO77" s="156"/>
      <c r="BP77" s="156"/>
      <c r="BQ77" s="156"/>
      <c r="BR77" s="156"/>
      <c r="BS77" s="156"/>
      <c r="BT77" s="181"/>
      <c r="BU77" s="156"/>
      <c r="BV77" s="156"/>
      <c r="BW77" s="156"/>
      <c r="BX77" s="156"/>
      <c r="BY77" s="156"/>
      <c r="BZ77" s="156"/>
      <c r="CA77" s="153"/>
      <c r="CB77" s="156"/>
      <c r="CC77" s="156"/>
      <c r="CD77" s="156"/>
      <c r="CE77" s="156"/>
      <c r="CF77" s="156"/>
      <c r="CG77" s="156"/>
      <c r="CH77" s="181"/>
      <c r="CI77" s="156"/>
      <c r="CJ77" s="156"/>
      <c r="CK77" s="156"/>
      <c r="CL77" s="156"/>
      <c r="CM77" s="156"/>
      <c r="CN77" s="156"/>
      <c r="CO77" s="153"/>
      <c r="CP77" s="156"/>
      <c r="CQ77" s="156"/>
      <c r="CR77" s="156"/>
      <c r="CS77" s="156"/>
      <c r="CT77" s="156"/>
      <c r="CU77" s="156"/>
      <c r="CV77" s="181"/>
      <c r="CW77" s="156"/>
      <c r="CX77" s="156"/>
      <c r="CY77" s="156"/>
      <c r="CZ77" s="156"/>
      <c r="DA77" s="156"/>
      <c r="DB77" s="156"/>
      <c r="DC77" s="153"/>
      <c r="DD77" s="156"/>
      <c r="DE77" s="156"/>
      <c r="DF77" s="156"/>
      <c r="DG77" s="156"/>
      <c r="DH77" s="156"/>
      <c r="DI77" s="156"/>
      <c r="DJ77" s="181"/>
      <c r="DK77" s="156"/>
      <c r="DL77" s="156"/>
      <c r="DM77" s="156"/>
      <c r="DN77" s="156"/>
      <c r="DO77" s="156"/>
      <c r="DP77" s="156"/>
      <c r="DQ77" s="153"/>
      <c r="DR77" s="156"/>
      <c r="DS77" s="156"/>
      <c r="DT77" s="156"/>
      <c r="DU77" s="156"/>
      <c r="DV77" s="156"/>
      <c r="DW77" s="156"/>
      <c r="DX77" s="181"/>
      <c r="DY77" s="156"/>
      <c r="DZ77" s="156"/>
      <c r="EA77" s="156"/>
      <c r="EB77" s="156"/>
      <c r="EC77" s="156"/>
      <c r="ED77" s="156"/>
      <c r="EE77" s="153"/>
      <c r="EF77" s="56"/>
      <c r="EG77" s="153"/>
      <c r="EH77" s="44"/>
      <c r="EI77" s="38"/>
    </row>
    <row r="78" spans="1:139" ht="47.25" customHeight="1" x14ac:dyDescent="0.25">
      <c r="A78" s="465" t="s">
        <v>111</v>
      </c>
      <c r="B78" s="450" t="s">
        <v>181</v>
      </c>
      <c r="C78" s="300">
        <v>0.61</v>
      </c>
      <c r="D78" s="300">
        <v>0.71</v>
      </c>
      <c r="E78" s="413">
        <v>2.5000000000000001E-2</v>
      </c>
      <c r="F78" s="413">
        <v>2.5000000000000001E-2</v>
      </c>
      <c r="G78" s="413">
        <v>2.5000000000000001E-2</v>
      </c>
      <c r="H78" s="413">
        <v>2.5000000000000001E-2</v>
      </c>
      <c r="I78" s="300" t="s">
        <v>113</v>
      </c>
      <c r="J78" s="300">
        <v>43</v>
      </c>
      <c r="K78" s="465" t="s">
        <v>182</v>
      </c>
      <c r="L78" s="300" t="s">
        <v>183</v>
      </c>
      <c r="M78" s="300">
        <v>4302</v>
      </c>
      <c r="N78" s="465" t="s">
        <v>184</v>
      </c>
      <c r="O78" s="300" t="s">
        <v>185</v>
      </c>
      <c r="P78" s="441" t="s">
        <v>186</v>
      </c>
      <c r="Q78" s="300" t="s">
        <v>187</v>
      </c>
      <c r="R78" s="300">
        <v>4302001</v>
      </c>
      <c r="S78" s="300" t="s">
        <v>188</v>
      </c>
      <c r="T78" s="300">
        <v>430200100</v>
      </c>
      <c r="U78" s="300">
        <v>2058</v>
      </c>
      <c r="V78" s="300" t="s">
        <v>121</v>
      </c>
      <c r="W78" s="450">
        <v>1500</v>
      </c>
      <c r="X78" s="300">
        <v>1500</v>
      </c>
      <c r="Y78" s="300">
        <v>1500</v>
      </c>
      <c r="Z78" s="300">
        <v>1500</v>
      </c>
      <c r="AA78" s="300">
        <v>1500</v>
      </c>
      <c r="AB78" s="300" t="s">
        <v>122</v>
      </c>
      <c r="AC78" s="300">
        <v>1500</v>
      </c>
      <c r="AD78" s="467">
        <v>1813</v>
      </c>
      <c r="AE78" s="464">
        <f>SUM(AH78*AL78)+(AH128*AL128)</f>
        <v>0.11700000000000001</v>
      </c>
      <c r="AF78" s="472">
        <f>SUM(AH78*AM78)+(AH128*AM128)</f>
        <v>0.82199999999999995</v>
      </c>
      <c r="AG78" s="78" t="s">
        <v>189</v>
      </c>
      <c r="AH78" s="50">
        <v>0.5</v>
      </c>
      <c r="AI78" s="50">
        <f>SUM(AH79*AI79)+(AH127*AI127)</f>
        <v>0.25</v>
      </c>
      <c r="AJ78" s="50">
        <f>SUM(AH79*AJ79)+(AH127*AJ127)</f>
        <v>0.25</v>
      </c>
      <c r="AK78" s="55">
        <f>SUM(AH79*AK79)+(AH127*AK127)</f>
        <v>0.25</v>
      </c>
      <c r="AL78" s="50">
        <f>SUM(AH79*AL79)+(AH127*AL127)</f>
        <v>0.23400000000000001</v>
      </c>
      <c r="AM78" s="50">
        <f t="shared" si="3"/>
        <v>0.98399999999999999</v>
      </c>
      <c r="AN78" s="52">
        <v>45291</v>
      </c>
      <c r="AO78" s="44"/>
      <c r="AP78" s="45"/>
      <c r="AQ78" s="46" t="s">
        <v>124</v>
      </c>
      <c r="AR78" s="300" t="s">
        <v>190</v>
      </c>
      <c r="AS78" s="300" t="s">
        <v>126</v>
      </c>
      <c r="AT78" s="439">
        <v>2021768920024</v>
      </c>
      <c r="AU78" s="440">
        <v>20220442324.25</v>
      </c>
      <c r="AV78" s="307" t="s">
        <v>191</v>
      </c>
      <c r="AW78" s="300" t="s">
        <v>157</v>
      </c>
      <c r="AX78" s="307" t="s">
        <v>129</v>
      </c>
      <c r="AY78" s="300"/>
      <c r="AZ78" s="300"/>
      <c r="BA78" s="274">
        <v>0</v>
      </c>
      <c r="BB78" s="274">
        <v>237007370</v>
      </c>
      <c r="BC78" s="274">
        <v>237007370</v>
      </c>
      <c r="BD78" s="274">
        <v>237007370</v>
      </c>
      <c r="BE78" s="274">
        <v>237007370</v>
      </c>
      <c r="BF78" s="274">
        <v>237007370</v>
      </c>
      <c r="BG78" s="274">
        <v>237007370</v>
      </c>
      <c r="BH78" s="274">
        <v>237007370</v>
      </c>
      <c r="BI78" s="274">
        <v>237007370</v>
      </c>
      <c r="BJ78" s="274">
        <v>237007370</v>
      </c>
      <c r="BK78" s="274">
        <v>237007370</v>
      </c>
      <c r="BL78" s="274">
        <v>237007375</v>
      </c>
      <c r="BM78" s="390">
        <f>SUM(BA78:BL114)</f>
        <v>2607081075</v>
      </c>
      <c r="BN78" s="371">
        <v>2607081075</v>
      </c>
      <c r="BO78" s="302"/>
      <c r="BP78" s="302"/>
      <c r="BQ78" s="302"/>
      <c r="BR78" s="302"/>
      <c r="BS78" s="302"/>
      <c r="BT78" s="302"/>
      <c r="BU78" s="302"/>
      <c r="BV78" s="302"/>
      <c r="BW78" s="302"/>
      <c r="BX78" s="302"/>
      <c r="BY78" s="302"/>
      <c r="BZ78" s="302"/>
      <c r="CA78" s="382">
        <f>SUM(BN78:BY134)</f>
        <v>2969961075</v>
      </c>
      <c r="CB78" s="371">
        <v>2607081075</v>
      </c>
      <c r="CC78" s="46"/>
      <c r="CD78" s="46"/>
      <c r="CE78" s="46"/>
      <c r="CF78" s="46"/>
      <c r="CG78" s="46"/>
      <c r="CH78" s="46"/>
      <c r="CI78" s="46"/>
      <c r="CJ78" s="46"/>
      <c r="CK78" s="46"/>
      <c r="CL78" s="46"/>
      <c r="CM78" s="46"/>
      <c r="CN78" s="46"/>
      <c r="CO78" s="399">
        <f>SUM(CB78:CM134)</f>
        <v>3813738485</v>
      </c>
      <c r="CP78" s="370">
        <v>2607081075</v>
      </c>
      <c r="CQ78" s="46"/>
      <c r="CR78" s="46"/>
      <c r="CS78" s="46"/>
      <c r="CT78" s="46"/>
      <c r="CU78" s="46"/>
      <c r="CV78" s="46"/>
      <c r="CW78" s="46"/>
      <c r="CX78" s="46"/>
      <c r="CY78" s="46"/>
      <c r="CZ78" s="46"/>
      <c r="DA78" s="46"/>
      <c r="DB78" s="46"/>
      <c r="DC78" s="386">
        <f>SUM(CP78:DA134)</f>
        <v>3813738485</v>
      </c>
      <c r="DD78" s="370">
        <v>2607081075</v>
      </c>
      <c r="DE78" s="46"/>
      <c r="DF78" s="46"/>
      <c r="DG78" s="46"/>
      <c r="DH78" s="46"/>
      <c r="DI78" s="46"/>
      <c r="DJ78" s="46"/>
      <c r="DK78" s="46"/>
      <c r="DL78" s="46"/>
      <c r="DM78" s="46"/>
      <c r="DN78" s="46"/>
      <c r="DO78" s="46"/>
      <c r="DP78" s="46"/>
      <c r="DQ78" s="397">
        <f>SUM(DD78:DO134)</f>
        <v>3813738485</v>
      </c>
      <c r="DR78" s="370">
        <v>2607081075</v>
      </c>
      <c r="DS78" s="46"/>
      <c r="DT78" s="46"/>
      <c r="DU78" s="46"/>
      <c r="DV78" s="46"/>
      <c r="DW78" s="46"/>
      <c r="DX78" s="46"/>
      <c r="DY78" s="46"/>
      <c r="DZ78" s="46"/>
      <c r="EA78" s="46"/>
      <c r="EB78" s="46"/>
      <c r="EC78" s="46"/>
      <c r="ED78" s="46"/>
      <c r="EE78" s="398">
        <f>SUM(DR78:ED134)</f>
        <v>3741162485</v>
      </c>
      <c r="EF78" s="49"/>
      <c r="EG78" s="302" t="s">
        <v>130</v>
      </c>
      <c r="EH78" s="45"/>
      <c r="EI78" s="38"/>
    </row>
    <row r="79" spans="1:139" ht="252" customHeight="1" x14ac:dyDescent="0.25">
      <c r="A79" s="447"/>
      <c r="B79" s="451"/>
      <c r="C79" s="275"/>
      <c r="D79" s="275"/>
      <c r="E79" s="275"/>
      <c r="F79" s="275"/>
      <c r="G79" s="275"/>
      <c r="H79" s="275"/>
      <c r="I79" s="275"/>
      <c r="J79" s="275"/>
      <c r="K79" s="447"/>
      <c r="L79" s="275"/>
      <c r="M79" s="275"/>
      <c r="N79" s="447"/>
      <c r="O79" s="275"/>
      <c r="P79" s="275"/>
      <c r="Q79" s="275"/>
      <c r="R79" s="275"/>
      <c r="S79" s="275"/>
      <c r="T79" s="275"/>
      <c r="U79" s="275"/>
      <c r="V79" s="275"/>
      <c r="W79" s="451"/>
      <c r="X79" s="275"/>
      <c r="Y79" s="275"/>
      <c r="Z79" s="275"/>
      <c r="AA79" s="275"/>
      <c r="AB79" s="275"/>
      <c r="AC79" s="275"/>
      <c r="AD79" s="275"/>
      <c r="AE79" s="275"/>
      <c r="AF79" s="473"/>
      <c r="AG79" s="414" t="s">
        <v>192</v>
      </c>
      <c r="AH79" s="464">
        <v>0.8</v>
      </c>
      <c r="AI79" s="315">
        <v>0.25</v>
      </c>
      <c r="AJ79" s="315">
        <v>0.25</v>
      </c>
      <c r="AK79" s="391">
        <v>0.25</v>
      </c>
      <c r="AL79" s="315">
        <v>0.25</v>
      </c>
      <c r="AM79" s="315">
        <f>SUM(AI79:AL126)</f>
        <v>1</v>
      </c>
      <c r="AN79" s="427">
        <v>45291</v>
      </c>
      <c r="AO79" s="428" t="s">
        <v>440</v>
      </c>
      <c r="AP79" s="300" t="s">
        <v>488</v>
      </c>
      <c r="AQ79" s="300" t="s">
        <v>132</v>
      </c>
      <c r="AR79" s="275"/>
      <c r="AS79" s="275"/>
      <c r="AT79" s="275"/>
      <c r="AU79" s="275"/>
      <c r="AV79" s="275"/>
      <c r="AW79" s="275"/>
      <c r="AX79" s="275"/>
      <c r="AY79" s="275"/>
      <c r="AZ79" s="275"/>
      <c r="BA79" s="275"/>
      <c r="BB79" s="275"/>
      <c r="BC79" s="275"/>
      <c r="BD79" s="275"/>
      <c r="BE79" s="275"/>
      <c r="BF79" s="275"/>
      <c r="BG79" s="275"/>
      <c r="BH79" s="275"/>
      <c r="BI79" s="275"/>
      <c r="BJ79" s="275"/>
      <c r="BK79" s="275"/>
      <c r="BL79" s="275"/>
      <c r="BM79" s="275"/>
      <c r="BN79" s="275"/>
      <c r="BO79" s="275"/>
      <c r="BP79" s="275"/>
      <c r="BQ79" s="275"/>
      <c r="BR79" s="275"/>
      <c r="BS79" s="275"/>
      <c r="BT79" s="275"/>
      <c r="BU79" s="275"/>
      <c r="BV79" s="275"/>
      <c r="BW79" s="275"/>
      <c r="BX79" s="275"/>
      <c r="BY79" s="275"/>
      <c r="BZ79" s="275"/>
      <c r="CA79" s="275"/>
      <c r="CB79" s="275"/>
      <c r="CC79" s="46"/>
      <c r="CD79" s="46"/>
      <c r="CE79" s="46"/>
      <c r="CF79" s="46"/>
      <c r="CG79" s="46"/>
      <c r="CH79" s="46"/>
      <c r="CI79" s="46"/>
      <c r="CJ79" s="46"/>
      <c r="CK79" s="46"/>
      <c r="CL79" s="46"/>
      <c r="CM79" s="46"/>
      <c r="CN79" s="46"/>
      <c r="CO79" s="275"/>
      <c r="CP79" s="275"/>
      <c r="CQ79" s="46"/>
      <c r="CR79" s="46"/>
      <c r="CS79" s="46"/>
      <c r="CT79" s="46"/>
      <c r="CU79" s="46"/>
      <c r="CV79" s="46"/>
      <c r="CW79" s="46"/>
      <c r="CX79" s="46"/>
      <c r="CY79" s="46"/>
      <c r="CZ79" s="46"/>
      <c r="DA79" s="46"/>
      <c r="DB79" s="46"/>
      <c r="DC79" s="275"/>
      <c r="DD79" s="275"/>
      <c r="DE79" s="46"/>
      <c r="DF79" s="46"/>
      <c r="DG79" s="46"/>
      <c r="DH79" s="46"/>
      <c r="DI79" s="46"/>
      <c r="DJ79" s="46"/>
      <c r="DK79" s="46"/>
      <c r="DL79" s="46"/>
      <c r="DM79" s="46"/>
      <c r="DN79" s="46"/>
      <c r="DO79" s="46"/>
      <c r="DP79" s="46"/>
      <c r="DQ79" s="275"/>
      <c r="DR79" s="275"/>
      <c r="DS79" s="46"/>
      <c r="DT79" s="46"/>
      <c r="DU79" s="46"/>
      <c r="DV79" s="46"/>
      <c r="DW79" s="46"/>
      <c r="DX79" s="46"/>
      <c r="DY79" s="46"/>
      <c r="DZ79" s="46"/>
      <c r="EA79" s="46"/>
      <c r="EB79" s="46"/>
      <c r="EC79" s="46"/>
      <c r="ED79" s="46"/>
      <c r="EE79" s="275"/>
      <c r="EF79" s="49"/>
      <c r="EG79" s="275"/>
      <c r="EH79" s="45"/>
      <c r="EI79" s="38"/>
    </row>
    <row r="80" spans="1:139" ht="409.5" customHeight="1" x14ac:dyDescent="0.25">
      <c r="A80" s="447"/>
      <c r="B80" s="451"/>
      <c r="C80" s="275"/>
      <c r="D80" s="275"/>
      <c r="E80" s="275"/>
      <c r="F80" s="275"/>
      <c r="G80" s="275"/>
      <c r="H80" s="275"/>
      <c r="I80" s="275"/>
      <c r="J80" s="275"/>
      <c r="K80" s="447"/>
      <c r="L80" s="275"/>
      <c r="M80" s="275"/>
      <c r="N80" s="447"/>
      <c r="O80" s="275"/>
      <c r="P80" s="275"/>
      <c r="Q80" s="275"/>
      <c r="R80" s="275"/>
      <c r="S80" s="275"/>
      <c r="T80" s="275"/>
      <c r="U80" s="275"/>
      <c r="V80" s="275"/>
      <c r="W80" s="451"/>
      <c r="X80" s="275"/>
      <c r="Y80" s="275"/>
      <c r="Z80" s="275"/>
      <c r="AA80" s="275"/>
      <c r="AB80" s="275"/>
      <c r="AC80" s="275"/>
      <c r="AD80" s="275"/>
      <c r="AE80" s="275"/>
      <c r="AF80" s="473"/>
      <c r="AG80" s="275"/>
      <c r="AH80" s="275"/>
      <c r="AI80" s="275"/>
      <c r="AJ80" s="275"/>
      <c r="AK80" s="275"/>
      <c r="AL80" s="275"/>
      <c r="AM80" s="275"/>
      <c r="AN80" s="275"/>
      <c r="AO80" s="275"/>
      <c r="AP80" s="275"/>
      <c r="AQ80" s="275"/>
      <c r="AR80" s="275"/>
      <c r="AS80" s="275"/>
      <c r="AT80" s="275"/>
      <c r="AU80" s="275"/>
      <c r="AV80" s="275"/>
      <c r="AW80" s="275"/>
      <c r="AX80" s="275"/>
      <c r="AY80" s="275"/>
      <c r="AZ80" s="275"/>
      <c r="BA80" s="275"/>
      <c r="BB80" s="275"/>
      <c r="BC80" s="275"/>
      <c r="BD80" s="275"/>
      <c r="BE80" s="275"/>
      <c r="BF80" s="275"/>
      <c r="BG80" s="275"/>
      <c r="BH80" s="275"/>
      <c r="BI80" s="275"/>
      <c r="BJ80" s="275"/>
      <c r="BK80" s="275"/>
      <c r="BL80" s="275"/>
      <c r="BM80" s="275"/>
      <c r="BN80" s="275"/>
      <c r="BO80" s="275"/>
      <c r="BP80" s="275"/>
      <c r="BQ80" s="275"/>
      <c r="BR80" s="275"/>
      <c r="BS80" s="275"/>
      <c r="BT80" s="275"/>
      <c r="BU80" s="275"/>
      <c r="BV80" s="275"/>
      <c r="BW80" s="275"/>
      <c r="BX80" s="275"/>
      <c r="BY80" s="275"/>
      <c r="BZ80" s="275"/>
      <c r="CA80" s="275"/>
      <c r="CB80" s="275"/>
      <c r="CC80" s="46"/>
      <c r="CD80" s="46"/>
      <c r="CE80" s="46"/>
      <c r="CF80" s="46"/>
      <c r="CG80" s="46"/>
      <c r="CH80" s="46"/>
      <c r="CI80" s="46"/>
      <c r="CJ80" s="46"/>
      <c r="CK80" s="46"/>
      <c r="CL80" s="46"/>
      <c r="CM80" s="46"/>
      <c r="CN80" s="46"/>
      <c r="CO80" s="275"/>
      <c r="CP80" s="275"/>
      <c r="CQ80" s="46"/>
      <c r="CR80" s="46"/>
      <c r="CS80" s="46"/>
      <c r="CT80" s="46"/>
      <c r="CU80" s="46"/>
      <c r="CV80" s="46"/>
      <c r="CW80" s="46"/>
      <c r="CX80" s="46"/>
      <c r="CY80" s="46"/>
      <c r="CZ80" s="46"/>
      <c r="DA80" s="46"/>
      <c r="DB80" s="46"/>
      <c r="DC80" s="275"/>
      <c r="DD80" s="275"/>
      <c r="DE80" s="46"/>
      <c r="DF80" s="46"/>
      <c r="DG80" s="46"/>
      <c r="DH80" s="46"/>
      <c r="DI80" s="46"/>
      <c r="DJ80" s="46"/>
      <c r="DK80" s="46"/>
      <c r="DL80" s="46"/>
      <c r="DM80" s="46"/>
      <c r="DN80" s="46"/>
      <c r="DO80" s="46"/>
      <c r="DP80" s="46"/>
      <c r="DQ80" s="275"/>
      <c r="DR80" s="275"/>
      <c r="DS80" s="46"/>
      <c r="DT80" s="46"/>
      <c r="DU80" s="46"/>
      <c r="DV80" s="46"/>
      <c r="DW80" s="46"/>
      <c r="DX80" s="46"/>
      <c r="DY80" s="46"/>
      <c r="DZ80" s="46"/>
      <c r="EA80" s="46"/>
      <c r="EB80" s="46"/>
      <c r="EC80" s="46"/>
      <c r="ED80" s="46"/>
      <c r="EE80" s="275"/>
      <c r="EF80" s="49"/>
      <c r="EG80" s="275"/>
      <c r="EH80" s="45"/>
      <c r="EI80" s="38"/>
    </row>
    <row r="81" spans="1:139" ht="295.5" customHeight="1" x14ac:dyDescent="0.25">
      <c r="A81" s="447"/>
      <c r="B81" s="451"/>
      <c r="C81" s="275"/>
      <c r="D81" s="275"/>
      <c r="E81" s="275"/>
      <c r="F81" s="275"/>
      <c r="G81" s="275"/>
      <c r="H81" s="275"/>
      <c r="I81" s="275"/>
      <c r="J81" s="275"/>
      <c r="K81" s="447"/>
      <c r="L81" s="275"/>
      <c r="M81" s="275"/>
      <c r="N81" s="447"/>
      <c r="O81" s="275"/>
      <c r="P81" s="275"/>
      <c r="Q81" s="275"/>
      <c r="R81" s="275"/>
      <c r="S81" s="275"/>
      <c r="T81" s="275"/>
      <c r="U81" s="275"/>
      <c r="V81" s="275"/>
      <c r="W81" s="451"/>
      <c r="X81" s="275"/>
      <c r="Y81" s="275"/>
      <c r="Z81" s="275"/>
      <c r="AA81" s="275"/>
      <c r="AB81" s="275"/>
      <c r="AC81" s="275"/>
      <c r="AD81" s="275"/>
      <c r="AE81" s="275"/>
      <c r="AF81" s="473"/>
      <c r="AG81" s="275"/>
      <c r="AH81" s="275"/>
      <c r="AI81" s="275"/>
      <c r="AJ81" s="275"/>
      <c r="AK81" s="275"/>
      <c r="AL81" s="275"/>
      <c r="AM81" s="275"/>
      <c r="AN81" s="275"/>
      <c r="AO81" s="276"/>
      <c r="AP81" s="275"/>
      <c r="AQ81" s="275"/>
      <c r="AR81" s="275"/>
      <c r="AS81" s="275"/>
      <c r="AT81" s="275"/>
      <c r="AU81" s="275"/>
      <c r="AV81" s="275"/>
      <c r="AW81" s="275"/>
      <c r="AX81" s="275"/>
      <c r="AY81" s="275"/>
      <c r="AZ81" s="275"/>
      <c r="BA81" s="275"/>
      <c r="BB81" s="275"/>
      <c r="BC81" s="275"/>
      <c r="BD81" s="275"/>
      <c r="BE81" s="275"/>
      <c r="BF81" s="275"/>
      <c r="BG81" s="275"/>
      <c r="BH81" s="275"/>
      <c r="BI81" s="275"/>
      <c r="BJ81" s="275"/>
      <c r="BK81" s="275"/>
      <c r="BL81" s="275"/>
      <c r="BM81" s="275"/>
      <c r="BN81" s="275"/>
      <c r="BO81" s="275"/>
      <c r="BP81" s="275"/>
      <c r="BQ81" s="275"/>
      <c r="BR81" s="275"/>
      <c r="BS81" s="275"/>
      <c r="BT81" s="275"/>
      <c r="BU81" s="275"/>
      <c r="BV81" s="275"/>
      <c r="BW81" s="275"/>
      <c r="BX81" s="275"/>
      <c r="BY81" s="275"/>
      <c r="BZ81" s="275"/>
      <c r="CA81" s="275"/>
      <c r="CB81" s="275"/>
      <c r="CC81" s="46"/>
      <c r="CD81" s="46"/>
      <c r="CE81" s="46"/>
      <c r="CF81" s="46"/>
      <c r="CG81" s="46"/>
      <c r="CH81" s="46"/>
      <c r="CI81" s="46"/>
      <c r="CJ81" s="46"/>
      <c r="CK81" s="46"/>
      <c r="CL81" s="46"/>
      <c r="CM81" s="46"/>
      <c r="CN81" s="46"/>
      <c r="CO81" s="275"/>
      <c r="CP81" s="275"/>
      <c r="CQ81" s="46"/>
      <c r="CR81" s="46"/>
      <c r="CS81" s="46"/>
      <c r="CT81" s="46"/>
      <c r="CU81" s="46"/>
      <c r="CV81" s="46"/>
      <c r="CW81" s="46"/>
      <c r="CX81" s="46"/>
      <c r="CY81" s="46"/>
      <c r="CZ81" s="46"/>
      <c r="DA81" s="46"/>
      <c r="DB81" s="46"/>
      <c r="DC81" s="275"/>
      <c r="DD81" s="275"/>
      <c r="DE81" s="46"/>
      <c r="DF81" s="46"/>
      <c r="DG81" s="46"/>
      <c r="DH81" s="46"/>
      <c r="DI81" s="46"/>
      <c r="DJ81" s="46"/>
      <c r="DK81" s="46"/>
      <c r="DL81" s="46"/>
      <c r="DM81" s="46"/>
      <c r="DN81" s="46"/>
      <c r="DO81" s="46"/>
      <c r="DP81" s="46"/>
      <c r="DQ81" s="275"/>
      <c r="DR81" s="275"/>
      <c r="DS81" s="46"/>
      <c r="DT81" s="46"/>
      <c r="DU81" s="46"/>
      <c r="DV81" s="46"/>
      <c r="DW81" s="46"/>
      <c r="DX81" s="46"/>
      <c r="DY81" s="46"/>
      <c r="DZ81" s="46"/>
      <c r="EA81" s="46"/>
      <c r="EB81" s="46"/>
      <c r="EC81" s="46"/>
      <c r="ED81" s="46"/>
      <c r="EE81" s="275"/>
      <c r="EF81" s="49"/>
      <c r="EG81" s="275"/>
      <c r="EH81" s="45"/>
      <c r="EI81" s="38"/>
    </row>
    <row r="82" spans="1:139" ht="47.25" customHeight="1" x14ac:dyDescent="0.25">
      <c r="A82" s="447"/>
      <c r="B82" s="451"/>
      <c r="C82" s="275"/>
      <c r="D82" s="275"/>
      <c r="E82" s="275"/>
      <c r="F82" s="275"/>
      <c r="G82" s="275"/>
      <c r="H82" s="275"/>
      <c r="I82" s="275"/>
      <c r="J82" s="275"/>
      <c r="K82" s="447"/>
      <c r="L82" s="275"/>
      <c r="M82" s="275"/>
      <c r="N82" s="447"/>
      <c r="O82" s="275"/>
      <c r="P82" s="275"/>
      <c r="Q82" s="275"/>
      <c r="R82" s="275"/>
      <c r="S82" s="275"/>
      <c r="T82" s="275"/>
      <c r="U82" s="275"/>
      <c r="V82" s="275"/>
      <c r="W82" s="451"/>
      <c r="X82" s="275"/>
      <c r="Y82" s="275"/>
      <c r="Z82" s="275"/>
      <c r="AA82" s="275"/>
      <c r="AB82" s="275"/>
      <c r="AC82" s="275"/>
      <c r="AD82" s="275"/>
      <c r="AE82" s="275"/>
      <c r="AF82" s="473"/>
      <c r="AG82" s="275"/>
      <c r="AH82" s="275"/>
      <c r="AI82" s="275"/>
      <c r="AJ82" s="275"/>
      <c r="AK82" s="275"/>
      <c r="AL82" s="275"/>
      <c r="AM82" s="275"/>
      <c r="AN82" s="275"/>
      <c r="AO82" s="207" t="s">
        <v>193</v>
      </c>
      <c r="AP82" s="275"/>
      <c r="AQ82" s="275"/>
      <c r="AR82" s="275"/>
      <c r="AS82" s="275"/>
      <c r="AT82" s="275"/>
      <c r="AU82" s="275"/>
      <c r="AV82" s="275"/>
      <c r="AW82" s="275"/>
      <c r="AX82" s="275"/>
      <c r="AY82" s="275"/>
      <c r="AZ82" s="275"/>
      <c r="BA82" s="275"/>
      <c r="BB82" s="275"/>
      <c r="BC82" s="275"/>
      <c r="BD82" s="275"/>
      <c r="BE82" s="275"/>
      <c r="BF82" s="275"/>
      <c r="BG82" s="275"/>
      <c r="BH82" s="275"/>
      <c r="BI82" s="275"/>
      <c r="BJ82" s="275"/>
      <c r="BK82" s="275"/>
      <c r="BL82" s="275"/>
      <c r="BM82" s="275"/>
      <c r="BN82" s="275"/>
      <c r="BO82" s="275"/>
      <c r="BP82" s="275"/>
      <c r="BQ82" s="275"/>
      <c r="BR82" s="275"/>
      <c r="BS82" s="275"/>
      <c r="BT82" s="275"/>
      <c r="BU82" s="275"/>
      <c r="BV82" s="275"/>
      <c r="BW82" s="275"/>
      <c r="BX82" s="275"/>
      <c r="BY82" s="275"/>
      <c r="BZ82" s="275"/>
      <c r="CA82" s="275"/>
      <c r="CB82" s="275"/>
      <c r="CC82" s="46"/>
      <c r="CD82" s="46"/>
      <c r="CE82" s="46"/>
      <c r="CF82" s="46"/>
      <c r="CG82" s="46"/>
      <c r="CH82" s="46"/>
      <c r="CI82" s="46"/>
      <c r="CJ82" s="46"/>
      <c r="CK82" s="46"/>
      <c r="CL82" s="46"/>
      <c r="CM82" s="46"/>
      <c r="CN82" s="46"/>
      <c r="CO82" s="275"/>
      <c r="CP82" s="275"/>
      <c r="CQ82" s="46"/>
      <c r="CR82" s="46"/>
      <c r="CS82" s="46"/>
      <c r="CT82" s="46"/>
      <c r="CU82" s="46"/>
      <c r="CV82" s="46"/>
      <c r="CW82" s="46"/>
      <c r="CX82" s="46"/>
      <c r="CY82" s="46"/>
      <c r="CZ82" s="46"/>
      <c r="DA82" s="46"/>
      <c r="DB82" s="46"/>
      <c r="DC82" s="275"/>
      <c r="DD82" s="275"/>
      <c r="DE82" s="46"/>
      <c r="DF82" s="46"/>
      <c r="DG82" s="46"/>
      <c r="DH82" s="46"/>
      <c r="DI82" s="46"/>
      <c r="DJ82" s="46"/>
      <c r="DK82" s="46"/>
      <c r="DL82" s="46"/>
      <c r="DM82" s="46"/>
      <c r="DN82" s="46"/>
      <c r="DO82" s="46"/>
      <c r="DP82" s="46"/>
      <c r="DQ82" s="275"/>
      <c r="DR82" s="275"/>
      <c r="DS82" s="46"/>
      <c r="DT82" s="46"/>
      <c r="DU82" s="46"/>
      <c r="DV82" s="46"/>
      <c r="DW82" s="46"/>
      <c r="DX82" s="46"/>
      <c r="DY82" s="46"/>
      <c r="DZ82" s="46"/>
      <c r="EA82" s="46"/>
      <c r="EB82" s="46"/>
      <c r="EC82" s="46"/>
      <c r="ED82" s="46"/>
      <c r="EE82" s="275"/>
      <c r="EF82" s="49"/>
      <c r="EG82" s="275"/>
      <c r="EH82" s="45"/>
      <c r="EI82" s="38"/>
    </row>
    <row r="83" spans="1:139" ht="47.25" customHeight="1" x14ac:dyDescent="0.25">
      <c r="A83" s="447"/>
      <c r="B83" s="451"/>
      <c r="C83" s="275"/>
      <c r="D83" s="275"/>
      <c r="E83" s="275"/>
      <c r="F83" s="275"/>
      <c r="G83" s="275"/>
      <c r="H83" s="275"/>
      <c r="I83" s="275"/>
      <c r="J83" s="275"/>
      <c r="K83" s="447"/>
      <c r="L83" s="275"/>
      <c r="M83" s="275"/>
      <c r="N83" s="447"/>
      <c r="O83" s="275"/>
      <c r="P83" s="275"/>
      <c r="Q83" s="275"/>
      <c r="R83" s="275"/>
      <c r="S83" s="275"/>
      <c r="T83" s="275"/>
      <c r="U83" s="275"/>
      <c r="V83" s="275"/>
      <c r="W83" s="451"/>
      <c r="X83" s="275"/>
      <c r="Y83" s="275"/>
      <c r="Z83" s="275"/>
      <c r="AA83" s="275"/>
      <c r="AB83" s="275"/>
      <c r="AC83" s="275"/>
      <c r="AD83" s="275"/>
      <c r="AE83" s="275"/>
      <c r="AF83" s="473"/>
      <c r="AG83" s="275"/>
      <c r="AH83" s="275"/>
      <c r="AI83" s="275"/>
      <c r="AJ83" s="275"/>
      <c r="AK83" s="275"/>
      <c r="AL83" s="275"/>
      <c r="AM83" s="275"/>
      <c r="AN83" s="275"/>
      <c r="AO83" s="206" t="s">
        <v>194</v>
      </c>
      <c r="AP83" s="275"/>
      <c r="AQ83" s="275"/>
      <c r="AR83" s="275"/>
      <c r="AS83" s="275"/>
      <c r="AT83" s="275"/>
      <c r="AU83" s="275"/>
      <c r="AV83" s="275"/>
      <c r="AW83" s="275"/>
      <c r="AX83" s="275"/>
      <c r="AY83" s="275"/>
      <c r="AZ83" s="275"/>
      <c r="BA83" s="275"/>
      <c r="BB83" s="275"/>
      <c r="BC83" s="275"/>
      <c r="BD83" s="275"/>
      <c r="BE83" s="275"/>
      <c r="BF83" s="275"/>
      <c r="BG83" s="275"/>
      <c r="BH83" s="275"/>
      <c r="BI83" s="275"/>
      <c r="BJ83" s="275"/>
      <c r="BK83" s="275"/>
      <c r="BL83" s="275"/>
      <c r="BM83" s="275"/>
      <c r="BN83" s="275"/>
      <c r="BO83" s="275"/>
      <c r="BP83" s="275"/>
      <c r="BQ83" s="275"/>
      <c r="BR83" s="275"/>
      <c r="BS83" s="275"/>
      <c r="BT83" s="275"/>
      <c r="BU83" s="275"/>
      <c r="BV83" s="275"/>
      <c r="BW83" s="275"/>
      <c r="BX83" s="275"/>
      <c r="BY83" s="275"/>
      <c r="BZ83" s="275"/>
      <c r="CA83" s="275"/>
      <c r="CB83" s="275"/>
      <c r="CC83" s="46"/>
      <c r="CD83" s="46"/>
      <c r="CE83" s="46"/>
      <c r="CF83" s="46"/>
      <c r="CG83" s="46"/>
      <c r="CH83" s="46"/>
      <c r="CI83" s="46"/>
      <c r="CJ83" s="46"/>
      <c r="CK83" s="46"/>
      <c r="CL83" s="46"/>
      <c r="CM83" s="46"/>
      <c r="CN83" s="46"/>
      <c r="CO83" s="275"/>
      <c r="CP83" s="275"/>
      <c r="CQ83" s="46"/>
      <c r="CR83" s="46"/>
      <c r="CS83" s="46"/>
      <c r="CT83" s="46"/>
      <c r="CU83" s="46"/>
      <c r="CV83" s="46"/>
      <c r="CW83" s="46"/>
      <c r="CX83" s="46"/>
      <c r="CY83" s="46"/>
      <c r="CZ83" s="46"/>
      <c r="DA83" s="46"/>
      <c r="DB83" s="46"/>
      <c r="DC83" s="275"/>
      <c r="DD83" s="275"/>
      <c r="DE83" s="46"/>
      <c r="DF83" s="46"/>
      <c r="DG83" s="46"/>
      <c r="DH83" s="46"/>
      <c r="DI83" s="46"/>
      <c r="DJ83" s="46"/>
      <c r="DK83" s="46"/>
      <c r="DL83" s="46"/>
      <c r="DM83" s="46"/>
      <c r="DN83" s="46"/>
      <c r="DO83" s="46"/>
      <c r="DP83" s="46"/>
      <c r="DQ83" s="275"/>
      <c r="DR83" s="275"/>
      <c r="DS83" s="46"/>
      <c r="DT83" s="46"/>
      <c r="DU83" s="46"/>
      <c r="DV83" s="46"/>
      <c r="DW83" s="46"/>
      <c r="DX83" s="46"/>
      <c r="DY83" s="46"/>
      <c r="DZ83" s="46"/>
      <c r="EA83" s="46"/>
      <c r="EB83" s="46"/>
      <c r="EC83" s="46"/>
      <c r="ED83" s="46"/>
      <c r="EE83" s="275"/>
      <c r="EF83" s="49"/>
      <c r="EG83" s="275"/>
      <c r="EH83" s="45"/>
      <c r="EI83" s="38"/>
    </row>
    <row r="84" spans="1:139" ht="47.25" customHeight="1" x14ac:dyDescent="0.25">
      <c r="A84" s="447"/>
      <c r="B84" s="451"/>
      <c r="C84" s="275"/>
      <c r="D84" s="275"/>
      <c r="E84" s="275"/>
      <c r="F84" s="275"/>
      <c r="G84" s="275"/>
      <c r="H84" s="275"/>
      <c r="I84" s="275"/>
      <c r="J84" s="275"/>
      <c r="K84" s="447"/>
      <c r="L84" s="275"/>
      <c r="M84" s="275"/>
      <c r="N84" s="447"/>
      <c r="O84" s="275"/>
      <c r="P84" s="275"/>
      <c r="Q84" s="275"/>
      <c r="R84" s="275"/>
      <c r="S84" s="275"/>
      <c r="T84" s="275"/>
      <c r="U84" s="275"/>
      <c r="V84" s="275"/>
      <c r="W84" s="451"/>
      <c r="X84" s="275"/>
      <c r="Y84" s="275"/>
      <c r="Z84" s="275"/>
      <c r="AA84" s="275"/>
      <c r="AB84" s="275"/>
      <c r="AC84" s="275"/>
      <c r="AD84" s="275"/>
      <c r="AE84" s="275"/>
      <c r="AF84" s="473"/>
      <c r="AG84" s="275"/>
      <c r="AH84" s="275"/>
      <c r="AI84" s="275"/>
      <c r="AJ84" s="275"/>
      <c r="AK84" s="275"/>
      <c r="AL84" s="275"/>
      <c r="AM84" s="275"/>
      <c r="AN84" s="275"/>
      <c r="AO84" s="208" t="s">
        <v>195</v>
      </c>
      <c r="AP84" s="275"/>
      <c r="AQ84" s="275"/>
      <c r="AR84" s="275"/>
      <c r="AS84" s="275"/>
      <c r="AT84" s="275"/>
      <c r="AU84" s="275"/>
      <c r="AV84" s="275"/>
      <c r="AW84" s="275"/>
      <c r="AX84" s="275"/>
      <c r="AY84" s="275"/>
      <c r="AZ84" s="275"/>
      <c r="BA84" s="275"/>
      <c r="BB84" s="275"/>
      <c r="BC84" s="275"/>
      <c r="BD84" s="275"/>
      <c r="BE84" s="275"/>
      <c r="BF84" s="275"/>
      <c r="BG84" s="275"/>
      <c r="BH84" s="275"/>
      <c r="BI84" s="275"/>
      <c r="BJ84" s="275"/>
      <c r="BK84" s="275"/>
      <c r="BL84" s="275"/>
      <c r="BM84" s="275"/>
      <c r="BN84" s="275"/>
      <c r="BO84" s="275"/>
      <c r="BP84" s="275"/>
      <c r="BQ84" s="275"/>
      <c r="BR84" s="275"/>
      <c r="BS84" s="275"/>
      <c r="BT84" s="275"/>
      <c r="BU84" s="275"/>
      <c r="BV84" s="275"/>
      <c r="BW84" s="275"/>
      <c r="BX84" s="275"/>
      <c r="BY84" s="275"/>
      <c r="BZ84" s="275"/>
      <c r="CA84" s="275"/>
      <c r="CB84" s="275"/>
      <c r="CC84" s="46"/>
      <c r="CD84" s="46"/>
      <c r="CE84" s="46"/>
      <c r="CF84" s="46"/>
      <c r="CG84" s="46"/>
      <c r="CH84" s="46"/>
      <c r="CI84" s="46"/>
      <c r="CJ84" s="46"/>
      <c r="CK84" s="46"/>
      <c r="CL84" s="46"/>
      <c r="CM84" s="46"/>
      <c r="CN84" s="46"/>
      <c r="CO84" s="275"/>
      <c r="CP84" s="275"/>
      <c r="CQ84" s="46"/>
      <c r="CR84" s="46"/>
      <c r="CS84" s="46"/>
      <c r="CT84" s="46"/>
      <c r="CU84" s="46"/>
      <c r="CV84" s="46"/>
      <c r="CW84" s="46"/>
      <c r="CX84" s="46"/>
      <c r="CY84" s="46"/>
      <c r="CZ84" s="46"/>
      <c r="DA84" s="46"/>
      <c r="DB84" s="46"/>
      <c r="DC84" s="275"/>
      <c r="DD84" s="275"/>
      <c r="DE84" s="46"/>
      <c r="DF84" s="46"/>
      <c r="DG84" s="46"/>
      <c r="DH84" s="46"/>
      <c r="DI84" s="46"/>
      <c r="DJ84" s="46"/>
      <c r="DK84" s="46"/>
      <c r="DL84" s="46"/>
      <c r="DM84" s="46"/>
      <c r="DN84" s="46"/>
      <c r="DO84" s="46"/>
      <c r="DP84" s="46"/>
      <c r="DQ84" s="275"/>
      <c r="DR84" s="275"/>
      <c r="DS84" s="46"/>
      <c r="DT84" s="46"/>
      <c r="DU84" s="46"/>
      <c r="DV84" s="46"/>
      <c r="DW84" s="46"/>
      <c r="DX84" s="46"/>
      <c r="DY84" s="46"/>
      <c r="DZ84" s="46"/>
      <c r="EA84" s="46"/>
      <c r="EB84" s="46"/>
      <c r="EC84" s="46"/>
      <c r="ED84" s="46"/>
      <c r="EE84" s="275"/>
      <c r="EF84" s="49"/>
      <c r="EG84" s="275"/>
      <c r="EH84" s="45"/>
      <c r="EI84" s="38"/>
    </row>
    <row r="85" spans="1:139" ht="47.25" customHeight="1" x14ac:dyDescent="0.25">
      <c r="A85" s="447"/>
      <c r="B85" s="451"/>
      <c r="C85" s="275"/>
      <c r="D85" s="275"/>
      <c r="E85" s="275"/>
      <c r="F85" s="275"/>
      <c r="G85" s="275"/>
      <c r="H85" s="275"/>
      <c r="I85" s="275"/>
      <c r="J85" s="275"/>
      <c r="K85" s="447"/>
      <c r="L85" s="275"/>
      <c r="M85" s="275"/>
      <c r="N85" s="447"/>
      <c r="O85" s="275"/>
      <c r="P85" s="275"/>
      <c r="Q85" s="275"/>
      <c r="R85" s="275"/>
      <c r="S85" s="275"/>
      <c r="T85" s="275"/>
      <c r="U85" s="275"/>
      <c r="V85" s="275"/>
      <c r="W85" s="451"/>
      <c r="X85" s="275"/>
      <c r="Y85" s="275"/>
      <c r="Z85" s="275"/>
      <c r="AA85" s="275"/>
      <c r="AB85" s="275"/>
      <c r="AC85" s="275"/>
      <c r="AD85" s="275"/>
      <c r="AE85" s="275"/>
      <c r="AF85" s="473"/>
      <c r="AG85" s="275"/>
      <c r="AH85" s="275"/>
      <c r="AI85" s="275"/>
      <c r="AJ85" s="275"/>
      <c r="AK85" s="275"/>
      <c r="AL85" s="275"/>
      <c r="AM85" s="275"/>
      <c r="AN85" s="275"/>
      <c r="AO85" s="206" t="s">
        <v>196</v>
      </c>
      <c r="AP85" s="275"/>
      <c r="AQ85" s="275"/>
      <c r="AR85" s="275"/>
      <c r="AS85" s="275"/>
      <c r="AT85" s="275"/>
      <c r="AU85" s="275"/>
      <c r="AV85" s="275"/>
      <c r="AW85" s="275"/>
      <c r="AX85" s="275"/>
      <c r="AY85" s="275"/>
      <c r="AZ85" s="275"/>
      <c r="BA85" s="275"/>
      <c r="BB85" s="275"/>
      <c r="BC85" s="275"/>
      <c r="BD85" s="275"/>
      <c r="BE85" s="275"/>
      <c r="BF85" s="275"/>
      <c r="BG85" s="275"/>
      <c r="BH85" s="275"/>
      <c r="BI85" s="275"/>
      <c r="BJ85" s="275"/>
      <c r="BK85" s="275"/>
      <c r="BL85" s="275"/>
      <c r="BM85" s="275"/>
      <c r="BN85" s="275"/>
      <c r="BO85" s="275"/>
      <c r="BP85" s="275"/>
      <c r="BQ85" s="275"/>
      <c r="BR85" s="275"/>
      <c r="BS85" s="275"/>
      <c r="BT85" s="275"/>
      <c r="BU85" s="275"/>
      <c r="BV85" s="275"/>
      <c r="BW85" s="275"/>
      <c r="BX85" s="275"/>
      <c r="BY85" s="275"/>
      <c r="BZ85" s="275"/>
      <c r="CA85" s="275"/>
      <c r="CB85" s="275"/>
      <c r="CC85" s="46"/>
      <c r="CD85" s="46"/>
      <c r="CE85" s="46"/>
      <c r="CF85" s="46"/>
      <c r="CG85" s="46"/>
      <c r="CH85" s="46"/>
      <c r="CI85" s="46"/>
      <c r="CJ85" s="46"/>
      <c r="CK85" s="46"/>
      <c r="CL85" s="46"/>
      <c r="CM85" s="46"/>
      <c r="CN85" s="46"/>
      <c r="CO85" s="275"/>
      <c r="CP85" s="275"/>
      <c r="CQ85" s="46"/>
      <c r="CR85" s="46"/>
      <c r="CS85" s="46"/>
      <c r="CT85" s="46"/>
      <c r="CU85" s="46"/>
      <c r="CV85" s="46"/>
      <c r="CW85" s="46"/>
      <c r="CX85" s="46"/>
      <c r="CY85" s="46"/>
      <c r="CZ85" s="46"/>
      <c r="DA85" s="46"/>
      <c r="DB85" s="46"/>
      <c r="DC85" s="275"/>
      <c r="DD85" s="275"/>
      <c r="DE85" s="46"/>
      <c r="DF85" s="46"/>
      <c r="DG85" s="46"/>
      <c r="DH85" s="46"/>
      <c r="DI85" s="46"/>
      <c r="DJ85" s="46"/>
      <c r="DK85" s="46"/>
      <c r="DL85" s="46"/>
      <c r="DM85" s="46"/>
      <c r="DN85" s="46"/>
      <c r="DO85" s="46"/>
      <c r="DP85" s="46"/>
      <c r="DQ85" s="275"/>
      <c r="DR85" s="275"/>
      <c r="DS85" s="46"/>
      <c r="DT85" s="46"/>
      <c r="DU85" s="46"/>
      <c r="DV85" s="46"/>
      <c r="DW85" s="46"/>
      <c r="DX85" s="46"/>
      <c r="DY85" s="46"/>
      <c r="DZ85" s="46"/>
      <c r="EA85" s="46"/>
      <c r="EB85" s="46"/>
      <c r="EC85" s="46"/>
      <c r="ED85" s="46"/>
      <c r="EE85" s="275"/>
      <c r="EF85" s="49"/>
      <c r="EG85" s="275"/>
      <c r="EH85" s="45"/>
      <c r="EI85" s="38"/>
    </row>
    <row r="86" spans="1:139" ht="47.25" customHeight="1" x14ac:dyDescent="0.25">
      <c r="A86" s="447"/>
      <c r="B86" s="451"/>
      <c r="C86" s="275"/>
      <c r="D86" s="275"/>
      <c r="E86" s="275"/>
      <c r="F86" s="275"/>
      <c r="G86" s="275"/>
      <c r="H86" s="275"/>
      <c r="I86" s="275"/>
      <c r="J86" s="275"/>
      <c r="K86" s="447"/>
      <c r="L86" s="275"/>
      <c r="M86" s="275"/>
      <c r="N86" s="447"/>
      <c r="O86" s="275"/>
      <c r="P86" s="275"/>
      <c r="Q86" s="275"/>
      <c r="R86" s="275"/>
      <c r="S86" s="275"/>
      <c r="T86" s="275"/>
      <c r="U86" s="275"/>
      <c r="V86" s="275"/>
      <c r="W86" s="451"/>
      <c r="X86" s="275"/>
      <c r="Y86" s="275"/>
      <c r="Z86" s="275"/>
      <c r="AA86" s="275"/>
      <c r="AB86" s="275"/>
      <c r="AC86" s="275"/>
      <c r="AD86" s="275"/>
      <c r="AE86" s="275"/>
      <c r="AF86" s="473"/>
      <c r="AG86" s="275"/>
      <c r="AH86" s="275"/>
      <c r="AI86" s="275"/>
      <c r="AJ86" s="275"/>
      <c r="AK86" s="275"/>
      <c r="AL86" s="275"/>
      <c r="AM86" s="275"/>
      <c r="AN86" s="275"/>
      <c r="AO86" s="205" t="s">
        <v>197</v>
      </c>
      <c r="AP86" s="275"/>
      <c r="AQ86" s="275"/>
      <c r="AR86" s="275"/>
      <c r="AS86" s="275"/>
      <c r="AT86" s="275"/>
      <c r="AU86" s="275"/>
      <c r="AV86" s="275"/>
      <c r="AW86" s="275"/>
      <c r="AX86" s="275"/>
      <c r="AY86" s="275"/>
      <c r="AZ86" s="275"/>
      <c r="BA86" s="275"/>
      <c r="BB86" s="275"/>
      <c r="BC86" s="275"/>
      <c r="BD86" s="275"/>
      <c r="BE86" s="275"/>
      <c r="BF86" s="275"/>
      <c r="BG86" s="275"/>
      <c r="BH86" s="275"/>
      <c r="BI86" s="275"/>
      <c r="BJ86" s="275"/>
      <c r="BK86" s="275"/>
      <c r="BL86" s="275"/>
      <c r="BM86" s="275"/>
      <c r="BN86" s="275"/>
      <c r="BO86" s="275"/>
      <c r="BP86" s="275"/>
      <c r="BQ86" s="275"/>
      <c r="BR86" s="275"/>
      <c r="BS86" s="275"/>
      <c r="BT86" s="275"/>
      <c r="BU86" s="275"/>
      <c r="BV86" s="275"/>
      <c r="BW86" s="275"/>
      <c r="BX86" s="275"/>
      <c r="BY86" s="275"/>
      <c r="BZ86" s="275"/>
      <c r="CA86" s="275"/>
      <c r="CB86" s="275"/>
      <c r="CC86" s="46"/>
      <c r="CD86" s="46"/>
      <c r="CE86" s="46"/>
      <c r="CF86" s="46"/>
      <c r="CG86" s="46"/>
      <c r="CH86" s="46"/>
      <c r="CI86" s="46"/>
      <c r="CJ86" s="46"/>
      <c r="CK86" s="46"/>
      <c r="CL86" s="46"/>
      <c r="CM86" s="46"/>
      <c r="CN86" s="46"/>
      <c r="CO86" s="275"/>
      <c r="CP86" s="275"/>
      <c r="CQ86" s="46"/>
      <c r="CR86" s="46"/>
      <c r="CS86" s="46"/>
      <c r="CT86" s="46"/>
      <c r="CU86" s="46"/>
      <c r="CV86" s="46"/>
      <c r="CW86" s="46"/>
      <c r="CX86" s="46"/>
      <c r="CY86" s="46"/>
      <c r="CZ86" s="46"/>
      <c r="DA86" s="46"/>
      <c r="DB86" s="46"/>
      <c r="DC86" s="275"/>
      <c r="DD86" s="275"/>
      <c r="DE86" s="46"/>
      <c r="DF86" s="46"/>
      <c r="DG86" s="46"/>
      <c r="DH86" s="46"/>
      <c r="DI86" s="46"/>
      <c r="DJ86" s="46"/>
      <c r="DK86" s="46"/>
      <c r="DL86" s="46"/>
      <c r="DM86" s="46"/>
      <c r="DN86" s="46"/>
      <c r="DO86" s="46"/>
      <c r="DP86" s="46"/>
      <c r="DQ86" s="275"/>
      <c r="DR86" s="275"/>
      <c r="DS86" s="46"/>
      <c r="DT86" s="46"/>
      <c r="DU86" s="46"/>
      <c r="DV86" s="46"/>
      <c r="DW86" s="46"/>
      <c r="DX86" s="46"/>
      <c r="DY86" s="46"/>
      <c r="DZ86" s="46"/>
      <c r="EA86" s="46"/>
      <c r="EB86" s="46"/>
      <c r="EC86" s="46"/>
      <c r="ED86" s="46"/>
      <c r="EE86" s="275"/>
      <c r="EF86" s="49"/>
      <c r="EG86" s="275"/>
      <c r="EH86" s="45"/>
      <c r="EI86" s="38"/>
    </row>
    <row r="87" spans="1:139" ht="47.25" customHeight="1" x14ac:dyDescent="0.25">
      <c r="A87" s="447"/>
      <c r="B87" s="451"/>
      <c r="C87" s="275"/>
      <c r="D87" s="275"/>
      <c r="E87" s="275"/>
      <c r="F87" s="275"/>
      <c r="G87" s="275"/>
      <c r="H87" s="275"/>
      <c r="I87" s="275"/>
      <c r="J87" s="275"/>
      <c r="K87" s="447"/>
      <c r="L87" s="275"/>
      <c r="M87" s="275"/>
      <c r="N87" s="447"/>
      <c r="O87" s="275"/>
      <c r="P87" s="275"/>
      <c r="Q87" s="275"/>
      <c r="R87" s="275"/>
      <c r="S87" s="275"/>
      <c r="T87" s="275"/>
      <c r="U87" s="275"/>
      <c r="V87" s="275"/>
      <c r="W87" s="451"/>
      <c r="X87" s="275"/>
      <c r="Y87" s="275"/>
      <c r="Z87" s="275"/>
      <c r="AA87" s="275"/>
      <c r="AB87" s="275"/>
      <c r="AC87" s="275"/>
      <c r="AD87" s="275"/>
      <c r="AE87" s="275"/>
      <c r="AF87" s="473"/>
      <c r="AG87" s="275"/>
      <c r="AH87" s="275"/>
      <c r="AI87" s="275"/>
      <c r="AJ87" s="275"/>
      <c r="AK87" s="275"/>
      <c r="AL87" s="275"/>
      <c r="AM87" s="275"/>
      <c r="AN87" s="275"/>
      <c r="AO87" s="205" t="s">
        <v>198</v>
      </c>
      <c r="AP87" s="275"/>
      <c r="AQ87" s="275"/>
      <c r="AR87" s="275"/>
      <c r="AS87" s="275"/>
      <c r="AT87" s="275"/>
      <c r="AU87" s="275"/>
      <c r="AV87" s="275"/>
      <c r="AW87" s="275"/>
      <c r="AX87" s="275"/>
      <c r="AY87" s="275"/>
      <c r="AZ87" s="275"/>
      <c r="BA87" s="275"/>
      <c r="BB87" s="275"/>
      <c r="BC87" s="275"/>
      <c r="BD87" s="275"/>
      <c r="BE87" s="275"/>
      <c r="BF87" s="275"/>
      <c r="BG87" s="275"/>
      <c r="BH87" s="275"/>
      <c r="BI87" s="275"/>
      <c r="BJ87" s="275"/>
      <c r="BK87" s="275"/>
      <c r="BL87" s="275"/>
      <c r="BM87" s="275"/>
      <c r="BN87" s="275"/>
      <c r="BO87" s="275"/>
      <c r="BP87" s="275"/>
      <c r="BQ87" s="275"/>
      <c r="BR87" s="275"/>
      <c r="BS87" s="275"/>
      <c r="BT87" s="275"/>
      <c r="BU87" s="275"/>
      <c r="BV87" s="275"/>
      <c r="BW87" s="275"/>
      <c r="BX87" s="275"/>
      <c r="BY87" s="275"/>
      <c r="BZ87" s="275"/>
      <c r="CA87" s="275"/>
      <c r="CB87" s="275"/>
      <c r="CC87" s="46"/>
      <c r="CD87" s="46"/>
      <c r="CE87" s="46"/>
      <c r="CF87" s="46"/>
      <c r="CG87" s="46"/>
      <c r="CH87" s="46"/>
      <c r="CI87" s="46"/>
      <c r="CJ87" s="46"/>
      <c r="CK87" s="46"/>
      <c r="CL87" s="46"/>
      <c r="CM87" s="46"/>
      <c r="CN87" s="46"/>
      <c r="CO87" s="275"/>
      <c r="CP87" s="275"/>
      <c r="CQ87" s="46"/>
      <c r="CR87" s="46"/>
      <c r="CS87" s="46"/>
      <c r="CT87" s="46"/>
      <c r="CU87" s="46"/>
      <c r="CV87" s="46"/>
      <c r="CW87" s="46"/>
      <c r="CX87" s="46"/>
      <c r="CY87" s="46"/>
      <c r="CZ87" s="46"/>
      <c r="DA87" s="46"/>
      <c r="DB87" s="46"/>
      <c r="DC87" s="275"/>
      <c r="DD87" s="275"/>
      <c r="DE87" s="46"/>
      <c r="DF87" s="46"/>
      <c r="DG87" s="46"/>
      <c r="DH87" s="46"/>
      <c r="DI87" s="46"/>
      <c r="DJ87" s="46"/>
      <c r="DK87" s="46"/>
      <c r="DL87" s="46"/>
      <c r="DM87" s="46"/>
      <c r="DN87" s="46"/>
      <c r="DO87" s="46"/>
      <c r="DP87" s="46"/>
      <c r="DQ87" s="275"/>
      <c r="DR87" s="275"/>
      <c r="DS87" s="46"/>
      <c r="DT87" s="46"/>
      <c r="DU87" s="46"/>
      <c r="DV87" s="46"/>
      <c r="DW87" s="46"/>
      <c r="DX87" s="46"/>
      <c r="DY87" s="46"/>
      <c r="DZ87" s="46"/>
      <c r="EA87" s="46"/>
      <c r="EB87" s="46"/>
      <c r="EC87" s="46"/>
      <c r="ED87" s="46"/>
      <c r="EE87" s="275"/>
      <c r="EF87" s="49"/>
      <c r="EG87" s="275"/>
      <c r="EH87" s="45"/>
      <c r="EI87" s="38"/>
    </row>
    <row r="88" spans="1:139" ht="54" customHeight="1" x14ac:dyDescent="0.25">
      <c r="A88" s="447"/>
      <c r="B88" s="451"/>
      <c r="C88" s="275"/>
      <c r="D88" s="275"/>
      <c r="E88" s="275"/>
      <c r="F88" s="275"/>
      <c r="G88" s="275"/>
      <c r="H88" s="275"/>
      <c r="I88" s="275"/>
      <c r="J88" s="275"/>
      <c r="K88" s="447"/>
      <c r="L88" s="275"/>
      <c r="M88" s="275"/>
      <c r="N88" s="447"/>
      <c r="O88" s="275"/>
      <c r="P88" s="275"/>
      <c r="Q88" s="275"/>
      <c r="R88" s="275"/>
      <c r="S88" s="275"/>
      <c r="T88" s="275"/>
      <c r="U88" s="275"/>
      <c r="V88" s="275"/>
      <c r="W88" s="451"/>
      <c r="X88" s="275"/>
      <c r="Y88" s="275"/>
      <c r="Z88" s="275"/>
      <c r="AA88" s="275"/>
      <c r="AB88" s="275"/>
      <c r="AC88" s="275"/>
      <c r="AD88" s="275"/>
      <c r="AE88" s="275"/>
      <c r="AF88" s="473"/>
      <c r="AG88" s="275"/>
      <c r="AH88" s="275"/>
      <c r="AI88" s="275"/>
      <c r="AJ88" s="275"/>
      <c r="AK88" s="275"/>
      <c r="AL88" s="275"/>
      <c r="AM88" s="275"/>
      <c r="AN88" s="275"/>
      <c r="AO88" s="195" t="s">
        <v>449</v>
      </c>
      <c r="AP88" s="275"/>
      <c r="AQ88" s="275"/>
      <c r="AR88" s="275"/>
      <c r="AS88" s="275"/>
      <c r="AT88" s="275"/>
      <c r="AU88" s="275"/>
      <c r="AV88" s="275"/>
      <c r="AW88" s="275"/>
      <c r="AX88" s="275"/>
      <c r="AY88" s="275"/>
      <c r="AZ88" s="275"/>
      <c r="BA88" s="275"/>
      <c r="BB88" s="275"/>
      <c r="BC88" s="275"/>
      <c r="BD88" s="275"/>
      <c r="BE88" s="275"/>
      <c r="BF88" s="275"/>
      <c r="BG88" s="275"/>
      <c r="BH88" s="275"/>
      <c r="BI88" s="275"/>
      <c r="BJ88" s="275"/>
      <c r="BK88" s="275"/>
      <c r="BL88" s="275"/>
      <c r="BM88" s="275"/>
      <c r="BN88" s="275"/>
      <c r="BO88" s="275"/>
      <c r="BP88" s="275"/>
      <c r="BQ88" s="275"/>
      <c r="BR88" s="275"/>
      <c r="BS88" s="275"/>
      <c r="BT88" s="275"/>
      <c r="BU88" s="275"/>
      <c r="BV88" s="275"/>
      <c r="BW88" s="275"/>
      <c r="BX88" s="275"/>
      <c r="BY88" s="275"/>
      <c r="BZ88" s="275"/>
      <c r="CA88" s="275"/>
      <c r="CB88" s="275"/>
      <c r="CC88" s="46"/>
      <c r="CD88" s="46"/>
      <c r="CE88" s="46"/>
      <c r="CF88" s="46"/>
      <c r="CG88" s="46"/>
      <c r="CH88" s="46"/>
      <c r="CI88" s="46"/>
      <c r="CJ88" s="46"/>
      <c r="CK88" s="46"/>
      <c r="CL88" s="46"/>
      <c r="CM88" s="46"/>
      <c r="CN88" s="46"/>
      <c r="CO88" s="275"/>
      <c r="CP88" s="275"/>
      <c r="CQ88" s="46"/>
      <c r="CR88" s="46"/>
      <c r="CS88" s="46"/>
      <c r="CT88" s="46"/>
      <c r="CU88" s="46"/>
      <c r="CV88" s="46"/>
      <c r="CW88" s="46"/>
      <c r="CX88" s="46"/>
      <c r="CY88" s="46"/>
      <c r="CZ88" s="46"/>
      <c r="DA88" s="46"/>
      <c r="DB88" s="46"/>
      <c r="DC88" s="275"/>
      <c r="DD88" s="275"/>
      <c r="DE88" s="46"/>
      <c r="DF88" s="46"/>
      <c r="DG88" s="46"/>
      <c r="DH88" s="46"/>
      <c r="DI88" s="46"/>
      <c r="DJ88" s="46"/>
      <c r="DK88" s="46"/>
      <c r="DL88" s="46"/>
      <c r="DM88" s="46"/>
      <c r="DN88" s="46"/>
      <c r="DO88" s="46"/>
      <c r="DP88" s="46"/>
      <c r="DQ88" s="275"/>
      <c r="DR88" s="275"/>
      <c r="DS88" s="46"/>
      <c r="DT88" s="46"/>
      <c r="DU88" s="46"/>
      <c r="DV88" s="46"/>
      <c r="DW88" s="46"/>
      <c r="DX88" s="46"/>
      <c r="DY88" s="46"/>
      <c r="DZ88" s="46"/>
      <c r="EA88" s="46"/>
      <c r="EB88" s="46"/>
      <c r="EC88" s="46"/>
      <c r="ED88" s="46"/>
      <c r="EE88" s="275"/>
      <c r="EF88" s="49"/>
      <c r="EG88" s="275"/>
      <c r="EH88" s="45"/>
      <c r="EI88" s="38"/>
    </row>
    <row r="89" spans="1:139" ht="54" customHeight="1" x14ac:dyDescent="0.25">
      <c r="A89" s="447"/>
      <c r="B89" s="451"/>
      <c r="C89" s="275"/>
      <c r="D89" s="275"/>
      <c r="E89" s="275"/>
      <c r="F89" s="275"/>
      <c r="G89" s="275"/>
      <c r="H89" s="275"/>
      <c r="I89" s="275"/>
      <c r="J89" s="275"/>
      <c r="K89" s="447"/>
      <c r="L89" s="275"/>
      <c r="M89" s="275"/>
      <c r="N89" s="447"/>
      <c r="O89" s="275"/>
      <c r="P89" s="275"/>
      <c r="Q89" s="275"/>
      <c r="R89" s="275"/>
      <c r="S89" s="275"/>
      <c r="T89" s="275"/>
      <c r="U89" s="275"/>
      <c r="V89" s="275"/>
      <c r="W89" s="451"/>
      <c r="X89" s="275"/>
      <c r="Y89" s="275"/>
      <c r="Z89" s="275"/>
      <c r="AA89" s="275"/>
      <c r="AB89" s="275"/>
      <c r="AC89" s="275"/>
      <c r="AD89" s="275"/>
      <c r="AE89" s="275"/>
      <c r="AF89" s="473"/>
      <c r="AG89" s="275"/>
      <c r="AH89" s="275"/>
      <c r="AI89" s="275"/>
      <c r="AJ89" s="275"/>
      <c r="AK89" s="275"/>
      <c r="AL89" s="275"/>
      <c r="AM89" s="275"/>
      <c r="AN89" s="275"/>
      <c r="AO89" s="196" t="s">
        <v>199</v>
      </c>
      <c r="AP89" s="275"/>
      <c r="AQ89" s="275"/>
      <c r="AR89" s="275"/>
      <c r="AS89" s="275"/>
      <c r="AT89" s="275"/>
      <c r="AU89" s="275"/>
      <c r="AV89" s="275"/>
      <c r="AW89" s="275"/>
      <c r="AX89" s="275"/>
      <c r="AY89" s="275"/>
      <c r="AZ89" s="275"/>
      <c r="BA89" s="275"/>
      <c r="BB89" s="275"/>
      <c r="BC89" s="275"/>
      <c r="BD89" s="275"/>
      <c r="BE89" s="275"/>
      <c r="BF89" s="275"/>
      <c r="BG89" s="275"/>
      <c r="BH89" s="275"/>
      <c r="BI89" s="275"/>
      <c r="BJ89" s="275"/>
      <c r="BK89" s="275"/>
      <c r="BL89" s="275"/>
      <c r="BM89" s="275"/>
      <c r="BN89" s="275"/>
      <c r="BO89" s="275"/>
      <c r="BP89" s="275"/>
      <c r="BQ89" s="275"/>
      <c r="BR89" s="275"/>
      <c r="BS89" s="275"/>
      <c r="BT89" s="275"/>
      <c r="BU89" s="275"/>
      <c r="BV89" s="275"/>
      <c r="BW89" s="275"/>
      <c r="BX89" s="275"/>
      <c r="BY89" s="275"/>
      <c r="BZ89" s="275"/>
      <c r="CA89" s="275"/>
      <c r="CB89" s="275"/>
      <c r="CC89" s="46"/>
      <c r="CD89" s="46"/>
      <c r="CE89" s="46"/>
      <c r="CF89" s="46"/>
      <c r="CG89" s="46"/>
      <c r="CH89" s="46"/>
      <c r="CI89" s="46"/>
      <c r="CJ89" s="46"/>
      <c r="CK89" s="46"/>
      <c r="CL89" s="46"/>
      <c r="CM89" s="46"/>
      <c r="CN89" s="46"/>
      <c r="CO89" s="275"/>
      <c r="CP89" s="275"/>
      <c r="CQ89" s="46"/>
      <c r="CR89" s="46"/>
      <c r="CS89" s="46"/>
      <c r="CT89" s="46"/>
      <c r="CU89" s="46"/>
      <c r="CV89" s="46"/>
      <c r="CW89" s="46"/>
      <c r="CX89" s="46"/>
      <c r="CY89" s="46"/>
      <c r="CZ89" s="46"/>
      <c r="DA89" s="46"/>
      <c r="DB89" s="46"/>
      <c r="DC89" s="275"/>
      <c r="DD89" s="275"/>
      <c r="DE89" s="46"/>
      <c r="DF89" s="46"/>
      <c r="DG89" s="46"/>
      <c r="DH89" s="46"/>
      <c r="DI89" s="46"/>
      <c r="DJ89" s="46"/>
      <c r="DK89" s="46"/>
      <c r="DL89" s="46"/>
      <c r="DM89" s="46"/>
      <c r="DN89" s="46"/>
      <c r="DO89" s="46"/>
      <c r="DP89" s="46"/>
      <c r="DQ89" s="275"/>
      <c r="DR89" s="275"/>
      <c r="DS89" s="46"/>
      <c r="DT89" s="46"/>
      <c r="DU89" s="46"/>
      <c r="DV89" s="46"/>
      <c r="DW89" s="46"/>
      <c r="DX89" s="46"/>
      <c r="DY89" s="46"/>
      <c r="DZ89" s="46"/>
      <c r="EA89" s="46"/>
      <c r="EB89" s="46"/>
      <c r="EC89" s="46"/>
      <c r="ED89" s="46"/>
      <c r="EE89" s="275"/>
      <c r="EF89" s="49"/>
      <c r="EG89" s="275"/>
      <c r="EH89" s="45"/>
      <c r="EI89" s="38"/>
    </row>
    <row r="90" spans="1:139" ht="54" customHeight="1" x14ac:dyDescent="0.25">
      <c r="A90" s="447"/>
      <c r="B90" s="451"/>
      <c r="C90" s="275"/>
      <c r="D90" s="275"/>
      <c r="E90" s="275"/>
      <c r="F90" s="275"/>
      <c r="G90" s="275"/>
      <c r="H90" s="275"/>
      <c r="I90" s="275"/>
      <c r="J90" s="275"/>
      <c r="K90" s="447"/>
      <c r="L90" s="275"/>
      <c r="M90" s="275"/>
      <c r="N90" s="447"/>
      <c r="O90" s="275"/>
      <c r="P90" s="275"/>
      <c r="Q90" s="275"/>
      <c r="R90" s="275"/>
      <c r="S90" s="275"/>
      <c r="T90" s="275"/>
      <c r="U90" s="275"/>
      <c r="V90" s="275"/>
      <c r="W90" s="451"/>
      <c r="X90" s="275"/>
      <c r="Y90" s="275"/>
      <c r="Z90" s="275"/>
      <c r="AA90" s="275"/>
      <c r="AB90" s="275"/>
      <c r="AC90" s="275"/>
      <c r="AD90" s="275"/>
      <c r="AE90" s="275"/>
      <c r="AF90" s="473"/>
      <c r="AG90" s="275"/>
      <c r="AH90" s="275"/>
      <c r="AI90" s="275"/>
      <c r="AJ90" s="275"/>
      <c r="AK90" s="275"/>
      <c r="AL90" s="275"/>
      <c r="AM90" s="275"/>
      <c r="AN90" s="275"/>
      <c r="AO90" s="197" t="s">
        <v>450</v>
      </c>
      <c r="AP90" s="275"/>
      <c r="AQ90" s="275"/>
      <c r="AR90" s="275"/>
      <c r="AS90" s="275"/>
      <c r="AT90" s="275"/>
      <c r="AU90" s="275"/>
      <c r="AV90" s="275"/>
      <c r="AW90" s="275"/>
      <c r="AX90" s="275"/>
      <c r="AY90" s="275"/>
      <c r="AZ90" s="275"/>
      <c r="BA90" s="275"/>
      <c r="BB90" s="275"/>
      <c r="BC90" s="275"/>
      <c r="BD90" s="275"/>
      <c r="BE90" s="275"/>
      <c r="BF90" s="275"/>
      <c r="BG90" s="275"/>
      <c r="BH90" s="275"/>
      <c r="BI90" s="275"/>
      <c r="BJ90" s="275"/>
      <c r="BK90" s="275"/>
      <c r="BL90" s="275"/>
      <c r="BM90" s="275"/>
      <c r="BN90" s="275"/>
      <c r="BO90" s="275"/>
      <c r="BP90" s="275"/>
      <c r="BQ90" s="275"/>
      <c r="BR90" s="275"/>
      <c r="BS90" s="275"/>
      <c r="BT90" s="275"/>
      <c r="BU90" s="275"/>
      <c r="BV90" s="275"/>
      <c r="BW90" s="275"/>
      <c r="BX90" s="275"/>
      <c r="BY90" s="275"/>
      <c r="BZ90" s="275"/>
      <c r="CA90" s="275"/>
      <c r="CB90" s="275"/>
      <c r="CC90" s="46"/>
      <c r="CD90" s="46"/>
      <c r="CE90" s="46"/>
      <c r="CF90" s="46"/>
      <c r="CG90" s="46"/>
      <c r="CH90" s="46"/>
      <c r="CI90" s="46"/>
      <c r="CJ90" s="46"/>
      <c r="CK90" s="46"/>
      <c r="CL90" s="46"/>
      <c r="CM90" s="46"/>
      <c r="CN90" s="46"/>
      <c r="CO90" s="275"/>
      <c r="CP90" s="275"/>
      <c r="CQ90" s="46"/>
      <c r="CR90" s="46"/>
      <c r="CS90" s="46"/>
      <c r="CT90" s="46"/>
      <c r="CU90" s="46"/>
      <c r="CV90" s="46"/>
      <c r="CW90" s="46"/>
      <c r="CX90" s="46"/>
      <c r="CY90" s="46"/>
      <c r="CZ90" s="46"/>
      <c r="DA90" s="46"/>
      <c r="DB90" s="46"/>
      <c r="DC90" s="275"/>
      <c r="DD90" s="275"/>
      <c r="DE90" s="46"/>
      <c r="DF90" s="46"/>
      <c r="DG90" s="46"/>
      <c r="DH90" s="46"/>
      <c r="DI90" s="46"/>
      <c r="DJ90" s="46"/>
      <c r="DK90" s="46"/>
      <c r="DL90" s="46"/>
      <c r="DM90" s="46"/>
      <c r="DN90" s="46"/>
      <c r="DO90" s="46"/>
      <c r="DP90" s="46"/>
      <c r="DQ90" s="275"/>
      <c r="DR90" s="275"/>
      <c r="DS90" s="46"/>
      <c r="DT90" s="46"/>
      <c r="DU90" s="46"/>
      <c r="DV90" s="46"/>
      <c r="DW90" s="46"/>
      <c r="DX90" s="46"/>
      <c r="DY90" s="46"/>
      <c r="DZ90" s="46"/>
      <c r="EA90" s="46"/>
      <c r="EB90" s="46"/>
      <c r="EC90" s="46"/>
      <c r="ED90" s="46"/>
      <c r="EE90" s="275"/>
      <c r="EF90" s="49"/>
      <c r="EG90" s="275"/>
      <c r="EH90" s="45"/>
      <c r="EI90" s="38"/>
    </row>
    <row r="91" spans="1:139" ht="27.75" customHeight="1" x14ac:dyDescent="0.25">
      <c r="A91" s="447"/>
      <c r="B91" s="451"/>
      <c r="C91" s="275"/>
      <c r="D91" s="275"/>
      <c r="E91" s="275"/>
      <c r="F91" s="275"/>
      <c r="G91" s="275"/>
      <c r="H91" s="275"/>
      <c r="I91" s="275"/>
      <c r="J91" s="275"/>
      <c r="K91" s="447"/>
      <c r="L91" s="275"/>
      <c r="M91" s="275"/>
      <c r="N91" s="447"/>
      <c r="O91" s="275"/>
      <c r="P91" s="275"/>
      <c r="Q91" s="275"/>
      <c r="R91" s="275"/>
      <c r="S91" s="275"/>
      <c r="T91" s="275"/>
      <c r="U91" s="275"/>
      <c r="V91" s="275"/>
      <c r="W91" s="451"/>
      <c r="X91" s="275"/>
      <c r="Y91" s="275"/>
      <c r="Z91" s="275"/>
      <c r="AA91" s="275"/>
      <c r="AB91" s="275"/>
      <c r="AC91" s="275"/>
      <c r="AD91" s="275"/>
      <c r="AE91" s="275"/>
      <c r="AF91" s="473"/>
      <c r="AG91" s="275"/>
      <c r="AH91" s="275"/>
      <c r="AI91" s="275"/>
      <c r="AJ91" s="275"/>
      <c r="AK91" s="275"/>
      <c r="AL91" s="275"/>
      <c r="AM91" s="275"/>
      <c r="AN91" s="275"/>
      <c r="AO91" s="196" t="s">
        <v>451</v>
      </c>
      <c r="AP91" s="275"/>
      <c r="AQ91" s="275"/>
      <c r="AR91" s="275"/>
      <c r="AS91" s="275"/>
      <c r="AT91" s="275"/>
      <c r="AU91" s="275"/>
      <c r="AV91" s="275"/>
      <c r="AW91" s="275"/>
      <c r="AX91" s="275"/>
      <c r="AY91" s="275"/>
      <c r="AZ91" s="275"/>
      <c r="BA91" s="275"/>
      <c r="BB91" s="275"/>
      <c r="BC91" s="275"/>
      <c r="BD91" s="275"/>
      <c r="BE91" s="275"/>
      <c r="BF91" s="275"/>
      <c r="BG91" s="275"/>
      <c r="BH91" s="275"/>
      <c r="BI91" s="275"/>
      <c r="BJ91" s="275"/>
      <c r="BK91" s="275"/>
      <c r="BL91" s="275"/>
      <c r="BM91" s="275"/>
      <c r="BN91" s="275"/>
      <c r="BO91" s="275"/>
      <c r="BP91" s="275"/>
      <c r="BQ91" s="275"/>
      <c r="BR91" s="275"/>
      <c r="BS91" s="275"/>
      <c r="BT91" s="275"/>
      <c r="BU91" s="275"/>
      <c r="BV91" s="275"/>
      <c r="BW91" s="275"/>
      <c r="BX91" s="275"/>
      <c r="BY91" s="275"/>
      <c r="BZ91" s="275"/>
      <c r="CA91" s="275"/>
      <c r="CB91" s="275"/>
      <c r="CC91" s="46"/>
      <c r="CD91" s="46"/>
      <c r="CE91" s="46"/>
      <c r="CF91" s="46"/>
      <c r="CG91" s="46"/>
      <c r="CH91" s="46"/>
      <c r="CI91" s="46"/>
      <c r="CJ91" s="46"/>
      <c r="CK91" s="46"/>
      <c r="CL91" s="46"/>
      <c r="CM91" s="46"/>
      <c r="CN91" s="46"/>
      <c r="CO91" s="275"/>
      <c r="CP91" s="275"/>
      <c r="CQ91" s="46"/>
      <c r="CR91" s="46"/>
      <c r="CS91" s="46"/>
      <c r="CT91" s="46"/>
      <c r="CU91" s="46"/>
      <c r="CV91" s="46"/>
      <c r="CW91" s="46"/>
      <c r="CX91" s="46"/>
      <c r="CY91" s="46"/>
      <c r="CZ91" s="46"/>
      <c r="DA91" s="46"/>
      <c r="DB91" s="46"/>
      <c r="DC91" s="275"/>
      <c r="DD91" s="275"/>
      <c r="DE91" s="46"/>
      <c r="DF91" s="46"/>
      <c r="DG91" s="46"/>
      <c r="DH91" s="46"/>
      <c r="DI91" s="46"/>
      <c r="DJ91" s="46"/>
      <c r="DK91" s="46"/>
      <c r="DL91" s="46"/>
      <c r="DM91" s="46"/>
      <c r="DN91" s="46"/>
      <c r="DO91" s="46"/>
      <c r="DP91" s="46"/>
      <c r="DQ91" s="275"/>
      <c r="DR91" s="275"/>
      <c r="DS91" s="46"/>
      <c r="DT91" s="46"/>
      <c r="DU91" s="46"/>
      <c r="DV91" s="46"/>
      <c r="DW91" s="46"/>
      <c r="DX91" s="46"/>
      <c r="DY91" s="46"/>
      <c r="DZ91" s="46"/>
      <c r="EA91" s="46"/>
      <c r="EB91" s="46"/>
      <c r="EC91" s="46"/>
      <c r="ED91" s="46"/>
      <c r="EE91" s="275"/>
      <c r="EF91" s="49"/>
      <c r="EG91" s="275"/>
      <c r="EH91" s="45"/>
      <c r="EI91" s="38"/>
    </row>
    <row r="92" spans="1:139" ht="54" customHeight="1" x14ac:dyDescent="0.25">
      <c r="A92" s="447"/>
      <c r="B92" s="451"/>
      <c r="C92" s="275"/>
      <c r="D92" s="275"/>
      <c r="E92" s="275"/>
      <c r="F92" s="275"/>
      <c r="G92" s="275"/>
      <c r="H92" s="275"/>
      <c r="I92" s="275"/>
      <c r="J92" s="275"/>
      <c r="K92" s="447"/>
      <c r="L92" s="275"/>
      <c r="M92" s="275"/>
      <c r="N92" s="447"/>
      <c r="O92" s="275"/>
      <c r="P92" s="275"/>
      <c r="Q92" s="275"/>
      <c r="R92" s="275"/>
      <c r="S92" s="275"/>
      <c r="T92" s="275"/>
      <c r="U92" s="275"/>
      <c r="V92" s="275"/>
      <c r="W92" s="451"/>
      <c r="X92" s="275"/>
      <c r="Y92" s="275"/>
      <c r="Z92" s="275"/>
      <c r="AA92" s="275"/>
      <c r="AB92" s="275"/>
      <c r="AC92" s="275"/>
      <c r="AD92" s="275"/>
      <c r="AE92" s="275"/>
      <c r="AF92" s="473"/>
      <c r="AG92" s="275"/>
      <c r="AH92" s="275"/>
      <c r="AI92" s="275"/>
      <c r="AJ92" s="275"/>
      <c r="AK92" s="275"/>
      <c r="AL92" s="275"/>
      <c r="AM92" s="275"/>
      <c r="AN92" s="275"/>
      <c r="AO92" s="195" t="s">
        <v>452</v>
      </c>
      <c r="AP92" s="275"/>
      <c r="AQ92" s="275"/>
      <c r="AR92" s="275"/>
      <c r="AS92" s="275"/>
      <c r="AT92" s="275"/>
      <c r="AU92" s="275"/>
      <c r="AV92" s="275"/>
      <c r="AW92" s="275"/>
      <c r="AX92" s="275"/>
      <c r="AY92" s="275"/>
      <c r="AZ92" s="275"/>
      <c r="BA92" s="275"/>
      <c r="BB92" s="275"/>
      <c r="BC92" s="275"/>
      <c r="BD92" s="275"/>
      <c r="BE92" s="275"/>
      <c r="BF92" s="275"/>
      <c r="BG92" s="275"/>
      <c r="BH92" s="275"/>
      <c r="BI92" s="275"/>
      <c r="BJ92" s="275"/>
      <c r="BK92" s="275"/>
      <c r="BL92" s="275"/>
      <c r="BM92" s="275"/>
      <c r="BN92" s="275"/>
      <c r="BO92" s="275"/>
      <c r="BP92" s="275"/>
      <c r="BQ92" s="275"/>
      <c r="BR92" s="275"/>
      <c r="BS92" s="275"/>
      <c r="BT92" s="275"/>
      <c r="BU92" s="275"/>
      <c r="BV92" s="275"/>
      <c r="BW92" s="275"/>
      <c r="BX92" s="275"/>
      <c r="BY92" s="275"/>
      <c r="BZ92" s="275"/>
      <c r="CA92" s="275"/>
      <c r="CB92" s="275"/>
      <c r="CC92" s="46"/>
      <c r="CD92" s="46"/>
      <c r="CE92" s="46"/>
      <c r="CF92" s="46"/>
      <c r="CG92" s="46"/>
      <c r="CH92" s="46"/>
      <c r="CI92" s="46"/>
      <c r="CJ92" s="46"/>
      <c r="CK92" s="46"/>
      <c r="CL92" s="46"/>
      <c r="CM92" s="46"/>
      <c r="CN92" s="46"/>
      <c r="CO92" s="275"/>
      <c r="CP92" s="275"/>
      <c r="CQ92" s="46"/>
      <c r="CR92" s="46"/>
      <c r="CS92" s="46"/>
      <c r="CT92" s="46"/>
      <c r="CU92" s="46"/>
      <c r="CV92" s="46"/>
      <c r="CW92" s="46"/>
      <c r="CX92" s="46"/>
      <c r="CY92" s="46"/>
      <c r="CZ92" s="46"/>
      <c r="DA92" s="46"/>
      <c r="DB92" s="46"/>
      <c r="DC92" s="275"/>
      <c r="DD92" s="275"/>
      <c r="DE92" s="46"/>
      <c r="DF92" s="46"/>
      <c r="DG92" s="46"/>
      <c r="DH92" s="46"/>
      <c r="DI92" s="46"/>
      <c r="DJ92" s="46"/>
      <c r="DK92" s="46"/>
      <c r="DL92" s="46"/>
      <c r="DM92" s="46"/>
      <c r="DN92" s="46"/>
      <c r="DO92" s="46"/>
      <c r="DP92" s="46"/>
      <c r="DQ92" s="275"/>
      <c r="DR92" s="275"/>
      <c r="DS92" s="46"/>
      <c r="DT92" s="46"/>
      <c r="DU92" s="46"/>
      <c r="DV92" s="46"/>
      <c r="DW92" s="46"/>
      <c r="DX92" s="46"/>
      <c r="DY92" s="46"/>
      <c r="DZ92" s="46"/>
      <c r="EA92" s="46"/>
      <c r="EB92" s="46"/>
      <c r="EC92" s="46"/>
      <c r="ED92" s="46"/>
      <c r="EE92" s="275"/>
      <c r="EF92" s="49"/>
      <c r="EG92" s="275"/>
      <c r="EH92" s="45"/>
      <c r="EI92" s="38"/>
    </row>
    <row r="93" spans="1:139" ht="54" customHeight="1" x14ac:dyDescent="0.25">
      <c r="A93" s="447"/>
      <c r="B93" s="451"/>
      <c r="C93" s="275"/>
      <c r="D93" s="275"/>
      <c r="E93" s="275"/>
      <c r="F93" s="275"/>
      <c r="G93" s="275"/>
      <c r="H93" s="275"/>
      <c r="I93" s="275"/>
      <c r="J93" s="275"/>
      <c r="K93" s="447"/>
      <c r="L93" s="275"/>
      <c r="M93" s="275"/>
      <c r="N93" s="447"/>
      <c r="O93" s="275"/>
      <c r="P93" s="275"/>
      <c r="Q93" s="275"/>
      <c r="R93" s="275"/>
      <c r="S93" s="275"/>
      <c r="T93" s="275"/>
      <c r="U93" s="275"/>
      <c r="V93" s="275"/>
      <c r="W93" s="451"/>
      <c r="X93" s="275"/>
      <c r="Y93" s="275"/>
      <c r="Z93" s="275"/>
      <c r="AA93" s="275"/>
      <c r="AB93" s="275"/>
      <c r="AC93" s="275"/>
      <c r="AD93" s="275"/>
      <c r="AE93" s="275"/>
      <c r="AF93" s="473"/>
      <c r="AG93" s="275"/>
      <c r="AH93" s="275"/>
      <c r="AI93" s="275"/>
      <c r="AJ93" s="275"/>
      <c r="AK93" s="275"/>
      <c r="AL93" s="275"/>
      <c r="AM93" s="275"/>
      <c r="AN93" s="275"/>
      <c r="AO93" s="195" t="s">
        <v>200</v>
      </c>
      <c r="AP93" s="275"/>
      <c r="AQ93" s="275"/>
      <c r="AR93" s="275"/>
      <c r="AS93" s="275"/>
      <c r="AT93" s="275"/>
      <c r="AU93" s="275"/>
      <c r="AV93" s="275"/>
      <c r="AW93" s="275"/>
      <c r="AX93" s="275"/>
      <c r="AY93" s="275"/>
      <c r="AZ93" s="275"/>
      <c r="BA93" s="275"/>
      <c r="BB93" s="275"/>
      <c r="BC93" s="275"/>
      <c r="BD93" s="275"/>
      <c r="BE93" s="275"/>
      <c r="BF93" s="275"/>
      <c r="BG93" s="275"/>
      <c r="BH93" s="275"/>
      <c r="BI93" s="275"/>
      <c r="BJ93" s="275"/>
      <c r="BK93" s="275"/>
      <c r="BL93" s="275"/>
      <c r="BM93" s="275"/>
      <c r="BN93" s="275"/>
      <c r="BO93" s="275"/>
      <c r="BP93" s="275"/>
      <c r="BQ93" s="275"/>
      <c r="BR93" s="275"/>
      <c r="BS93" s="275"/>
      <c r="BT93" s="275"/>
      <c r="BU93" s="275"/>
      <c r="BV93" s="275"/>
      <c r="BW93" s="275"/>
      <c r="BX93" s="275"/>
      <c r="BY93" s="275"/>
      <c r="BZ93" s="275"/>
      <c r="CA93" s="275"/>
      <c r="CB93" s="275"/>
      <c r="CC93" s="46"/>
      <c r="CD93" s="46"/>
      <c r="CE93" s="46"/>
      <c r="CF93" s="46"/>
      <c r="CG93" s="46"/>
      <c r="CH93" s="46"/>
      <c r="CI93" s="46"/>
      <c r="CJ93" s="46"/>
      <c r="CK93" s="46"/>
      <c r="CL93" s="46"/>
      <c r="CM93" s="46"/>
      <c r="CN93" s="46"/>
      <c r="CO93" s="275"/>
      <c r="CP93" s="275"/>
      <c r="CQ93" s="46"/>
      <c r="CR93" s="46"/>
      <c r="CS93" s="46"/>
      <c r="CT93" s="46"/>
      <c r="CU93" s="46"/>
      <c r="CV93" s="46"/>
      <c r="CW93" s="46"/>
      <c r="CX93" s="46"/>
      <c r="CY93" s="46"/>
      <c r="CZ93" s="46"/>
      <c r="DA93" s="46"/>
      <c r="DB93" s="46"/>
      <c r="DC93" s="275"/>
      <c r="DD93" s="275"/>
      <c r="DE93" s="46"/>
      <c r="DF93" s="46"/>
      <c r="DG93" s="46"/>
      <c r="DH93" s="46"/>
      <c r="DI93" s="46"/>
      <c r="DJ93" s="46"/>
      <c r="DK93" s="46"/>
      <c r="DL93" s="46"/>
      <c r="DM93" s="46"/>
      <c r="DN93" s="46"/>
      <c r="DO93" s="46"/>
      <c r="DP93" s="46"/>
      <c r="DQ93" s="275"/>
      <c r="DR93" s="275"/>
      <c r="DS93" s="46"/>
      <c r="DT93" s="46"/>
      <c r="DU93" s="46"/>
      <c r="DV93" s="46"/>
      <c r="DW93" s="46"/>
      <c r="DX93" s="46"/>
      <c r="DY93" s="46"/>
      <c r="DZ93" s="46"/>
      <c r="EA93" s="46"/>
      <c r="EB93" s="46"/>
      <c r="EC93" s="46"/>
      <c r="ED93" s="46"/>
      <c r="EE93" s="275"/>
      <c r="EF93" s="49"/>
      <c r="EG93" s="275"/>
      <c r="EH93" s="45"/>
      <c r="EI93" s="38"/>
    </row>
    <row r="94" spans="1:139" ht="54" customHeight="1" x14ac:dyDescent="0.25">
      <c r="A94" s="447"/>
      <c r="B94" s="451"/>
      <c r="C94" s="275"/>
      <c r="D94" s="275"/>
      <c r="E94" s="275"/>
      <c r="F94" s="275"/>
      <c r="G94" s="275"/>
      <c r="H94" s="275"/>
      <c r="I94" s="275"/>
      <c r="J94" s="275"/>
      <c r="K94" s="447"/>
      <c r="L94" s="275"/>
      <c r="M94" s="275"/>
      <c r="N94" s="447"/>
      <c r="O94" s="275"/>
      <c r="P94" s="275"/>
      <c r="Q94" s="275"/>
      <c r="R94" s="275"/>
      <c r="S94" s="275"/>
      <c r="T94" s="275"/>
      <c r="U94" s="275"/>
      <c r="V94" s="275"/>
      <c r="W94" s="451"/>
      <c r="X94" s="275"/>
      <c r="Y94" s="275"/>
      <c r="Z94" s="275"/>
      <c r="AA94" s="275"/>
      <c r="AB94" s="275"/>
      <c r="AC94" s="275"/>
      <c r="AD94" s="275"/>
      <c r="AE94" s="275"/>
      <c r="AF94" s="473"/>
      <c r="AG94" s="275"/>
      <c r="AH94" s="275"/>
      <c r="AI94" s="275"/>
      <c r="AJ94" s="275"/>
      <c r="AK94" s="275"/>
      <c r="AL94" s="275"/>
      <c r="AM94" s="275"/>
      <c r="AN94" s="275"/>
      <c r="AO94" s="195" t="s">
        <v>453</v>
      </c>
      <c r="AP94" s="275"/>
      <c r="AQ94" s="275"/>
      <c r="AR94" s="275"/>
      <c r="AS94" s="275"/>
      <c r="AT94" s="275"/>
      <c r="AU94" s="275"/>
      <c r="AV94" s="275"/>
      <c r="AW94" s="275"/>
      <c r="AX94" s="275"/>
      <c r="AY94" s="275"/>
      <c r="AZ94" s="275"/>
      <c r="BA94" s="275"/>
      <c r="BB94" s="275"/>
      <c r="BC94" s="275"/>
      <c r="BD94" s="275"/>
      <c r="BE94" s="275"/>
      <c r="BF94" s="275"/>
      <c r="BG94" s="275"/>
      <c r="BH94" s="275"/>
      <c r="BI94" s="275"/>
      <c r="BJ94" s="275"/>
      <c r="BK94" s="275"/>
      <c r="BL94" s="275"/>
      <c r="BM94" s="275"/>
      <c r="BN94" s="275"/>
      <c r="BO94" s="275"/>
      <c r="BP94" s="275"/>
      <c r="BQ94" s="275"/>
      <c r="BR94" s="275"/>
      <c r="BS94" s="275"/>
      <c r="BT94" s="275"/>
      <c r="BU94" s="275"/>
      <c r="BV94" s="275"/>
      <c r="BW94" s="275"/>
      <c r="BX94" s="275"/>
      <c r="BY94" s="275"/>
      <c r="BZ94" s="275"/>
      <c r="CA94" s="275"/>
      <c r="CB94" s="275"/>
      <c r="CC94" s="46"/>
      <c r="CD94" s="46"/>
      <c r="CE94" s="46"/>
      <c r="CF94" s="46"/>
      <c r="CG94" s="46"/>
      <c r="CH94" s="46"/>
      <c r="CI94" s="46"/>
      <c r="CJ94" s="46"/>
      <c r="CK94" s="46"/>
      <c r="CL94" s="46"/>
      <c r="CM94" s="46"/>
      <c r="CN94" s="46"/>
      <c r="CO94" s="275"/>
      <c r="CP94" s="275"/>
      <c r="CQ94" s="46"/>
      <c r="CR94" s="46"/>
      <c r="CS94" s="46"/>
      <c r="CT94" s="46"/>
      <c r="CU94" s="46"/>
      <c r="CV94" s="46"/>
      <c r="CW94" s="46"/>
      <c r="CX94" s="46"/>
      <c r="CY94" s="46"/>
      <c r="CZ94" s="46"/>
      <c r="DA94" s="46"/>
      <c r="DB94" s="46"/>
      <c r="DC94" s="275"/>
      <c r="DD94" s="275"/>
      <c r="DE94" s="46"/>
      <c r="DF94" s="46"/>
      <c r="DG94" s="46"/>
      <c r="DH94" s="46"/>
      <c r="DI94" s="46"/>
      <c r="DJ94" s="46"/>
      <c r="DK94" s="46"/>
      <c r="DL94" s="46"/>
      <c r="DM94" s="46"/>
      <c r="DN94" s="46"/>
      <c r="DO94" s="46"/>
      <c r="DP94" s="46"/>
      <c r="DQ94" s="275"/>
      <c r="DR94" s="275"/>
      <c r="DS94" s="46"/>
      <c r="DT94" s="46"/>
      <c r="DU94" s="46"/>
      <c r="DV94" s="46"/>
      <c r="DW94" s="46"/>
      <c r="DX94" s="46"/>
      <c r="DY94" s="46"/>
      <c r="DZ94" s="46"/>
      <c r="EA94" s="46"/>
      <c r="EB94" s="46"/>
      <c r="EC94" s="46"/>
      <c r="ED94" s="46"/>
      <c r="EE94" s="275"/>
      <c r="EF94" s="49"/>
      <c r="EG94" s="275"/>
      <c r="EH94" s="45"/>
      <c r="EI94" s="38"/>
    </row>
    <row r="95" spans="1:139" ht="54" customHeight="1" x14ac:dyDescent="0.25">
      <c r="A95" s="447"/>
      <c r="B95" s="451"/>
      <c r="C95" s="275"/>
      <c r="D95" s="275"/>
      <c r="E95" s="275"/>
      <c r="F95" s="275"/>
      <c r="G95" s="275"/>
      <c r="H95" s="275"/>
      <c r="I95" s="275"/>
      <c r="J95" s="275"/>
      <c r="K95" s="447"/>
      <c r="L95" s="275"/>
      <c r="M95" s="275"/>
      <c r="N95" s="447"/>
      <c r="O95" s="275"/>
      <c r="P95" s="275"/>
      <c r="Q95" s="275"/>
      <c r="R95" s="275"/>
      <c r="S95" s="275"/>
      <c r="T95" s="275"/>
      <c r="U95" s="275"/>
      <c r="V95" s="275"/>
      <c r="W95" s="451"/>
      <c r="X95" s="275"/>
      <c r="Y95" s="275"/>
      <c r="Z95" s="275"/>
      <c r="AA95" s="275"/>
      <c r="AB95" s="275"/>
      <c r="AC95" s="275"/>
      <c r="AD95" s="275"/>
      <c r="AE95" s="275"/>
      <c r="AF95" s="473"/>
      <c r="AG95" s="275"/>
      <c r="AH95" s="275"/>
      <c r="AI95" s="275"/>
      <c r="AJ95" s="275"/>
      <c r="AK95" s="275"/>
      <c r="AL95" s="275"/>
      <c r="AM95" s="275"/>
      <c r="AN95" s="275"/>
      <c r="AO95" s="196" t="s">
        <v>459</v>
      </c>
      <c r="AP95" s="275"/>
      <c r="AQ95" s="275"/>
      <c r="AR95" s="275"/>
      <c r="AS95" s="275"/>
      <c r="AT95" s="275"/>
      <c r="AU95" s="275"/>
      <c r="AV95" s="275"/>
      <c r="AW95" s="275"/>
      <c r="AX95" s="275"/>
      <c r="AY95" s="275"/>
      <c r="AZ95" s="275"/>
      <c r="BA95" s="275"/>
      <c r="BB95" s="275"/>
      <c r="BC95" s="275"/>
      <c r="BD95" s="275"/>
      <c r="BE95" s="275"/>
      <c r="BF95" s="275"/>
      <c r="BG95" s="275"/>
      <c r="BH95" s="275"/>
      <c r="BI95" s="275"/>
      <c r="BJ95" s="275"/>
      <c r="BK95" s="275"/>
      <c r="BL95" s="275"/>
      <c r="BM95" s="275"/>
      <c r="BN95" s="275"/>
      <c r="BO95" s="275"/>
      <c r="BP95" s="275"/>
      <c r="BQ95" s="275"/>
      <c r="BR95" s="275"/>
      <c r="BS95" s="275"/>
      <c r="BT95" s="275"/>
      <c r="BU95" s="275"/>
      <c r="BV95" s="275"/>
      <c r="BW95" s="275"/>
      <c r="BX95" s="275"/>
      <c r="BY95" s="275"/>
      <c r="BZ95" s="275"/>
      <c r="CA95" s="275"/>
      <c r="CB95" s="275"/>
      <c r="CC95" s="46"/>
      <c r="CD95" s="46"/>
      <c r="CE95" s="46"/>
      <c r="CF95" s="46"/>
      <c r="CG95" s="46"/>
      <c r="CH95" s="46"/>
      <c r="CI95" s="46"/>
      <c r="CJ95" s="46"/>
      <c r="CK95" s="46"/>
      <c r="CL95" s="46"/>
      <c r="CM95" s="46"/>
      <c r="CN95" s="46"/>
      <c r="CO95" s="275"/>
      <c r="CP95" s="275"/>
      <c r="CQ95" s="46"/>
      <c r="CR95" s="46"/>
      <c r="CS95" s="46"/>
      <c r="CT95" s="46"/>
      <c r="CU95" s="46"/>
      <c r="CV95" s="46"/>
      <c r="CW95" s="46"/>
      <c r="CX95" s="46"/>
      <c r="CY95" s="46"/>
      <c r="CZ95" s="46"/>
      <c r="DA95" s="46"/>
      <c r="DB95" s="46"/>
      <c r="DC95" s="275"/>
      <c r="DD95" s="275"/>
      <c r="DE95" s="46"/>
      <c r="DF95" s="46"/>
      <c r="DG95" s="46"/>
      <c r="DH95" s="46"/>
      <c r="DI95" s="46"/>
      <c r="DJ95" s="46"/>
      <c r="DK95" s="46"/>
      <c r="DL95" s="46"/>
      <c r="DM95" s="46"/>
      <c r="DN95" s="46"/>
      <c r="DO95" s="46"/>
      <c r="DP95" s="46"/>
      <c r="DQ95" s="275"/>
      <c r="DR95" s="275"/>
      <c r="DS95" s="46"/>
      <c r="DT95" s="46"/>
      <c r="DU95" s="46"/>
      <c r="DV95" s="46"/>
      <c r="DW95" s="46"/>
      <c r="DX95" s="46"/>
      <c r="DY95" s="46"/>
      <c r="DZ95" s="46"/>
      <c r="EA95" s="46"/>
      <c r="EB95" s="46"/>
      <c r="EC95" s="46"/>
      <c r="ED95" s="46"/>
      <c r="EE95" s="275"/>
      <c r="EF95" s="49"/>
      <c r="EG95" s="275"/>
      <c r="EH95" s="45"/>
      <c r="EI95" s="38"/>
    </row>
    <row r="96" spans="1:139" ht="54" customHeight="1" x14ac:dyDescent="0.25">
      <c r="A96" s="447"/>
      <c r="B96" s="451"/>
      <c r="C96" s="275"/>
      <c r="D96" s="275"/>
      <c r="E96" s="275"/>
      <c r="F96" s="275"/>
      <c r="G96" s="275"/>
      <c r="H96" s="275"/>
      <c r="I96" s="275"/>
      <c r="J96" s="275"/>
      <c r="K96" s="447"/>
      <c r="L96" s="275"/>
      <c r="M96" s="275"/>
      <c r="N96" s="447"/>
      <c r="O96" s="275"/>
      <c r="P96" s="275"/>
      <c r="Q96" s="275"/>
      <c r="R96" s="275"/>
      <c r="S96" s="275"/>
      <c r="T96" s="275"/>
      <c r="U96" s="275"/>
      <c r="V96" s="275"/>
      <c r="W96" s="451"/>
      <c r="X96" s="275"/>
      <c r="Y96" s="275"/>
      <c r="Z96" s="275"/>
      <c r="AA96" s="275"/>
      <c r="AB96" s="275"/>
      <c r="AC96" s="275"/>
      <c r="AD96" s="275"/>
      <c r="AE96" s="275"/>
      <c r="AF96" s="473"/>
      <c r="AG96" s="275"/>
      <c r="AH96" s="275"/>
      <c r="AI96" s="275"/>
      <c r="AJ96" s="275"/>
      <c r="AK96" s="275"/>
      <c r="AL96" s="275"/>
      <c r="AM96" s="275"/>
      <c r="AN96" s="275"/>
      <c r="AO96" s="196" t="s">
        <v>201</v>
      </c>
      <c r="AP96" s="275"/>
      <c r="AQ96" s="275"/>
      <c r="AR96" s="275"/>
      <c r="AS96" s="275"/>
      <c r="AT96" s="275"/>
      <c r="AU96" s="275"/>
      <c r="AV96" s="275"/>
      <c r="AW96" s="275"/>
      <c r="AX96" s="275"/>
      <c r="AY96" s="275"/>
      <c r="AZ96" s="275"/>
      <c r="BA96" s="275"/>
      <c r="BB96" s="275"/>
      <c r="BC96" s="275"/>
      <c r="BD96" s="275"/>
      <c r="BE96" s="275"/>
      <c r="BF96" s="275"/>
      <c r="BG96" s="275"/>
      <c r="BH96" s="275"/>
      <c r="BI96" s="275"/>
      <c r="BJ96" s="275"/>
      <c r="BK96" s="275"/>
      <c r="BL96" s="275"/>
      <c r="BM96" s="275"/>
      <c r="BN96" s="275"/>
      <c r="BO96" s="275"/>
      <c r="BP96" s="275"/>
      <c r="BQ96" s="275"/>
      <c r="BR96" s="275"/>
      <c r="BS96" s="275"/>
      <c r="BT96" s="275"/>
      <c r="BU96" s="275"/>
      <c r="BV96" s="275"/>
      <c r="BW96" s="275"/>
      <c r="BX96" s="275"/>
      <c r="BY96" s="275"/>
      <c r="BZ96" s="275"/>
      <c r="CA96" s="275"/>
      <c r="CB96" s="275"/>
      <c r="CC96" s="46"/>
      <c r="CD96" s="46"/>
      <c r="CE96" s="46"/>
      <c r="CF96" s="46"/>
      <c r="CG96" s="46"/>
      <c r="CH96" s="46"/>
      <c r="CI96" s="46"/>
      <c r="CJ96" s="46"/>
      <c r="CK96" s="46"/>
      <c r="CL96" s="46"/>
      <c r="CM96" s="46"/>
      <c r="CN96" s="46"/>
      <c r="CO96" s="275"/>
      <c r="CP96" s="275"/>
      <c r="CQ96" s="46"/>
      <c r="CR96" s="46"/>
      <c r="CS96" s="46"/>
      <c r="CT96" s="46"/>
      <c r="CU96" s="46"/>
      <c r="CV96" s="46"/>
      <c r="CW96" s="46"/>
      <c r="CX96" s="46"/>
      <c r="CY96" s="46"/>
      <c r="CZ96" s="46"/>
      <c r="DA96" s="46"/>
      <c r="DB96" s="46"/>
      <c r="DC96" s="275"/>
      <c r="DD96" s="275"/>
      <c r="DE96" s="46"/>
      <c r="DF96" s="46"/>
      <c r="DG96" s="46"/>
      <c r="DH96" s="46"/>
      <c r="DI96" s="46"/>
      <c r="DJ96" s="46"/>
      <c r="DK96" s="46"/>
      <c r="DL96" s="46"/>
      <c r="DM96" s="46"/>
      <c r="DN96" s="46"/>
      <c r="DO96" s="46"/>
      <c r="DP96" s="46"/>
      <c r="DQ96" s="275"/>
      <c r="DR96" s="275"/>
      <c r="DS96" s="46"/>
      <c r="DT96" s="46"/>
      <c r="DU96" s="46"/>
      <c r="DV96" s="46"/>
      <c r="DW96" s="46"/>
      <c r="DX96" s="46"/>
      <c r="DY96" s="46"/>
      <c r="DZ96" s="46"/>
      <c r="EA96" s="46"/>
      <c r="EB96" s="46"/>
      <c r="EC96" s="46"/>
      <c r="ED96" s="46"/>
      <c r="EE96" s="275"/>
      <c r="EF96" s="49"/>
      <c r="EG96" s="275"/>
      <c r="EH96" s="45"/>
      <c r="EI96" s="38"/>
    </row>
    <row r="97" spans="1:139" ht="54" customHeight="1" x14ac:dyDescent="0.25">
      <c r="A97" s="447"/>
      <c r="B97" s="451"/>
      <c r="C97" s="275"/>
      <c r="D97" s="275"/>
      <c r="E97" s="275"/>
      <c r="F97" s="275"/>
      <c r="G97" s="275"/>
      <c r="H97" s="275"/>
      <c r="I97" s="275"/>
      <c r="J97" s="275"/>
      <c r="K97" s="447"/>
      <c r="L97" s="275"/>
      <c r="M97" s="275"/>
      <c r="N97" s="447"/>
      <c r="O97" s="275"/>
      <c r="P97" s="275"/>
      <c r="Q97" s="275"/>
      <c r="R97" s="275"/>
      <c r="S97" s="275"/>
      <c r="T97" s="275"/>
      <c r="U97" s="275"/>
      <c r="V97" s="275"/>
      <c r="W97" s="451"/>
      <c r="X97" s="275"/>
      <c r="Y97" s="275"/>
      <c r="Z97" s="275"/>
      <c r="AA97" s="275"/>
      <c r="AB97" s="275"/>
      <c r="AC97" s="275"/>
      <c r="AD97" s="275"/>
      <c r="AE97" s="275"/>
      <c r="AF97" s="473"/>
      <c r="AG97" s="275"/>
      <c r="AH97" s="275"/>
      <c r="AI97" s="275"/>
      <c r="AJ97" s="275"/>
      <c r="AK97" s="275"/>
      <c r="AL97" s="275"/>
      <c r="AM97" s="275"/>
      <c r="AN97" s="275"/>
      <c r="AO97" s="196" t="s">
        <v>454</v>
      </c>
      <c r="AP97" s="275"/>
      <c r="AQ97" s="275"/>
      <c r="AR97" s="275"/>
      <c r="AS97" s="275"/>
      <c r="AT97" s="275"/>
      <c r="AU97" s="275"/>
      <c r="AV97" s="275"/>
      <c r="AW97" s="275"/>
      <c r="AX97" s="275"/>
      <c r="AY97" s="275"/>
      <c r="AZ97" s="275"/>
      <c r="BA97" s="275"/>
      <c r="BB97" s="275"/>
      <c r="BC97" s="275"/>
      <c r="BD97" s="275"/>
      <c r="BE97" s="275"/>
      <c r="BF97" s="275"/>
      <c r="BG97" s="275"/>
      <c r="BH97" s="275"/>
      <c r="BI97" s="275"/>
      <c r="BJ97" s="275"/>
      <c r="BK97" s="275"/>
      <c r="BL97" s="275"/>
      <c r="BM97" s="275"/>
      <c r="BN97" s="275"/>
      <c r="BO97" s="275"/>
      <c r="BP97" s="275"/>
      <c r="BQ97" s="275"/>
      <c r="BR97" s="275"/>
      <c r="BS97" s="275"/>
      <c r="BT97" s="275"/>
      <c r="BU97" s="275"/>
      <c r="BV97" s="275"/>
      <c r="BW97" s="275"/>
      <c r="BX97" s="275"/>
      <c r="BY97" s="275"/>
      <c r="BZ97" s="275"/>
      <c r="CA97" s="275"/>
      <c r="CB97" s="275"/>
      <c r="CC97" s="46"/>
      <c r="CD97" s="46"/>
      <c r="CE97" s="46"/>
      <c r="CF97" s="46"/>
      <c r="CG97" s="46"/>
      <c r="CH97" s="46"/>
      <c r="CI97" s="46"/>
      <c r="CJ97" s="46"/>
      <c r="CK97" s="46"/>
      <c r="CL97" s="46"/>
      <c r="CM97" s="46"/>
      <c r="CN97" s="46"/>
      <c r="CO97" s="275"/>
      <c r="CP97" s="275"/>
      <c r="CQ97" s="46"/>
      <c r="CR97" s="46"/>
      <c r="CS97" s="46"/>
      <c r="CT97" s="46"/>
      <c r="CU97" s="46"/>
      <c r="CV97" s="46"/>
      <c r="CW97" s="46"/>
      <c r="CX97" s="46"/>
      <c r="CY97" s="46"/>
      <c r="CZ97" s="46"/>
      <c r="DA97" s="46"/>
      <c r="DB97" s="46"/>
      <c r="DC97" s="275"/>
      <c r="DD97" s="275"/>
      <c r="DE97" s="46"/>
      <c r="DF97" s="46"/>
      <c r="DG97" s="46"/>
      <c r="DH97" s="46"/>
      <c r="DI97" s="46"/>
      <c r="DJ97" s="46"/>
      <c r="DK97" s="46"/>
      <c r="DL97" s="46"/>
      <c r="DM97" s="46"/>
      <c r="DN97" s="46"/>
      <c r="DO97" s="46"/>
      <c r="DP97" s="46"/>
      <c r="DQ97" s="275"/>
      <c r="DR97" s="275"/>
      <c r="DS97" s="46"/>
      <c r="DT97" s="46"/>
      <c r="DU97" s="46"/>
      <c r="DV97" s="46"/>
      <c r="DW97" s="46"/>
      <c r="DX97" s="46"/>
      <c r="DY97" s="46"/>
      <c r="DZ97" s="46"/>
      <c r="EA97" s="46"/>
      <c r="EB97" s="46"/>
      <c r="EC97" s="46"/>
      <c r="ED97" s="46"/>
      <c r="EE97" s="275"/>
      <c r="EF97" s="49"/>
      <c r="EG97" s="275"/>
      <c r="EH97" s="45"/>
      <c r="EI97" s="38"/>
    </row>
    <row r="98" spans="1:139" ht="54" customHeight="1" x14ac:dyDescent="0.25">
      <c r="A98" s="447"/>
      <c r="B98" s="451"/>
      <c r="C98" s="275"/>
      <c r="D98" s="275"/>
      <c r="E98" s="275"/>
      <c r="F98" s="275"/>
      <c r="G98" s="275"/>
      <c r="H98" s="275"/>
      <c r="I98" s="275"/>
      <c r="J98" s="275"/>
      <c r="K98" s="447"/>
      <c r="L98" s="275"/>
      <c r="M98" s="275"/>
      <c r="N98" s="447"/>
      <c r="O98" s="275"/>
      <c r="P98" s="275"/>
      <c r="Q98" s="275"/>
      <c r="R98" s="275"/>
      <c r="S98" s="275"/>
      <c r="T98" s="275"/>
      <c r="U98" s="275"/>
      <c r="V98" s="275"/>
      <c r="W98" s="451"/>
      <c r="X98" s="275"/>
      <c r="Y98" s="275"/>
      <c r="Z98" s="275"/>
      <c r="AA98" s="275"/>
      <c r="AB98" s="275"/>
      <c r="AC98" s="275"/>
      <c r="AD98" s="275"/>
      <c r="AE98" s="275"/>
      <c r="AF98" s="473"/>
      <c r="AG98" s="275"/>
      <c r="AH98" s="275"/>
      <c r="AI98" s="275"/>
      <c r="AJ98" s="275"/>
      <c r="AK98" s="275"/>
      <c r="AL98" s="275"/>
      <c r="AM98" s="275"/>
      <c r="AN98" s="275"/>
      <c r="AO98" s="194" t="s">
        <v>455</v>
      </c>
      <c r="AP98" s="275"/>
      <c r="AQ98" s="275"/>
      <c r="AR98" s="275"/>
      <c r="AS98" s="275"/>
      <c r="AT98" s="275"/>
      <c r="AU98" s="275"/>
      <c r="AV98" s="275"/>
      <c r="AW98" s="275"/>
      <c r="AX98" s="275"/>
      <c r="AY98" s="275"/>
      <c r="AZ98" s="275"/>
      <c r="BA98" s="275"/>
      <c r="BB98" s="275"/>
      <c r="BC98" s="275"/>
      <c r="BD98" s="275"/>
      <c r="BE98" s="275"/>
      <c r="BF98" s="275"/>
      <c r="BG98" s="275"/>
      <c r="BH98" s="275"/>
      <c r="BI98" s="275"/>
      <c r="BJ98" s="275"/>
      <c r="BK98" s="275"/>
      <c r="BL98" s="275"/>
      <c r="BM98" s="275"/>
      <c r="BN98" s="275"/>
      <c r="BO98" s="275"/>
      <c r="BP98" s="275"/>
      <c r="BQ98" s="275"/>
      <c r="BR98" s="275"/>
      <c r="BS98" s="275"/>
      <c r="BT98" s="275"/>
      <c r="BU98" s="275"/>
      <c r="BV98" s="275"/>
      <c r="BW98" s="275"/>
      <c r="BX98" s="275"/>
      <c r="BY98" s="275"/>
      <c r="BZ98" s="275"/>
      <c r="CA98" s="275"/>
      <c r="CB98" s="275"/>
      <c r="CC98" s="46"/>
      <c r="CD98" s="46"/>
      <c r="CE98" s="46"/>
      <c r="CF98" s="46"/>
      <c r="CG98" s="46"/>
      <c r="CH98" s="46"/>
      <c r="CI98" s="46"/>
      <c r="CJ98" s="46"/>
      <c r="CK98" s="46"/>
      <c r="CL98" s="46"/>
      <c r="CM98" s="46"/>
      <c r="CN98" s="46"/>
      <c r="CO98" s="275"/>
      <c r="CP98" s="275"/>
      <c r="CQ98" s="46"/>
      <c r="CR98" s="46"/>
      <c r="CS98" s="46"/>
      <c r="CT98" s="46"/>
      <c r="CU98" s="46"/>
      <c r="CV98" s="46"/>
      <c r="CW98" s="46"/>
      <c r="CX98" s="46"/>
      <c r="CY98" s="46"/>
      <c r="CZ98" s="46"/>
      <c r="DA98" s="46"/>
      <c r="DB98" s="46"/>
      <c r="DC98" s="275"/>
      <c r="DD98" s="275"/>
      <c r="DE98" s="46"/>
      <c r="DF98" s="46"/>
      <c r="DG98" s="46"/>
      <c r="DH98" s="46"/>
      <c r="DI98" s="46"/>
      <c r="DJ98" s="46"/>
      <c r="DK98" s="46"/>
      <c r="DL98" s="46"/>
      <c r="DM98" s="46"/>
      <c r="DN98" s="46"/>
      <c r="DO98" s="46"/>
      <c r="DP98" s="46"/>
      <c r="DQ98" s="275"/>
      <c r="DR98" s="275"/>
      <c r="DS98" s="46"/>
      <c r="DT98" s="46"/>
      <c r="DU98" s="46"/>
      <c r="DV98" s="46"/>
      <c r="DW98" s="46"/>
      <c r="DX98" s="46"/>
      <c r="DY98" s="46"/>
      <c r="DZ98" s="46"/>
      <c r="EA98" s="46"/>
      <c r="EB98" s="46"/>
      <c r="EC98" s="46"/>
      <c r="ED98" s="46"/>
      <c r="EE98" s="275"/>
      <c r="EF98" s="49"/>
      <c r="EG98" s="275"/>
      <c r="EH98" s="45"/>
      <c r="EI98" s="38"/>
    </row>
    <row r="99" spans="1:139" ht="54" customHeight="1" x14ac:dyDescent="0.25">
      <c r="A99" s="447"/>
      <c r="B99" s="451"/>
      <c r="C99" s="275"/>
      <c r="D99" s="275"/>
      <c r="E99" s="275"/>
      <c r="F99" s="275"/>
      <c r="G99" s="275"/>
      <c r="H99" s="275"/>
      <c r="I99" s="275"/>
      <c r="J99" s="275"/>
      <c r="K99" s="447"/>
      <c r="L99" s="275"/>
      <c r="M99" s="275"/>
      <c r="N99" s="447"/>
      <c r="O99" s="275"/>
      <c r="P99" s="275"/>
      <c r="Q99" s="275"/>
      <c r="R99" s="275"/>
      <c r="S99" s="275"/>
      <c r="T99" s="275"/>
      <c r="U99" s="275"/>
      <c r="V99" s="275"/>
      <c r="W99" s="451"/>
      <c r="X99" s="275"/>
      <c r="Y99" s="275"/>
      <c r="Z99" s="275"/>
      <c r="AA99" s="275"/>
      <c r="AB99" s="275"/>
      <c r="AC99" s="275"/>
      <c r="AD99" s="275"/>
      <c r="AE99" s="275"/>
      <c r="AF99" s="473"/>
      <c r="AG99" s="275"/>
      <c r="AH99" s="275"/>
      <c r="AI99" s="275"/>
      <c r="AJ99" s="275"/>
      <c r="AK99" s="275"/>
      <c r="AL99" s="275"/>
      <c r="AM99" s="275"/>
      <c r="AN99" s="275"/>
      <c r="AO99" s="196" t="s">
        <v>202</v>
      </c>
      <c r="AP99" s="275"/>
      <c r="AQ99" s="275"/>
      <c r="AR99" s="275"/>
      <c r="AS99" s="275"/>
      <c r="AT99" s="275"/>
      <c r="AU99" s="275"/>
      <c r="AV99" s="275"/>
      <c r="AW99" s="275"/>
      <c r="AX99" s="275"/>
      <c r="AY99" s="275"/>
      <c r="AZ99" s="275"/>
      <c r="BA99" s="275"/>
      <c r="BB99" s="275"/>
      <c r="BC99" s="275"/>
      <c r="BD99" s="275"/>
      <c r="BE99" s="275"/>
      <c r="BF99" s="275"/>
      <c r="BG99" s="275"/>
      <c r="BH99" s="275"/>
      <c r="BI99" s="275"/>
      <c r="BJ99" s="275"/>
      <c r="BK99" s="275"/>
      <c r="BL99" s="275"/>
      <c r="BM99" s="275"/>
      <c r="BN99" s="275"/>
      <c r="BO99" s="275"/>
      <c r="BP99" s="275"/>
      <c r="BQ99" s="275"/>
      <c r="BR99" s="275"/>
      <c r="BS99" s="275"/>
      <c r="BT99" s="275"/>
      <c r="BU99" s="275"/>
      <c r="BV99" s="275"/>
      <c r="BW99" s="275"/>
      <c r="BX99" s="275"/>
      <c r="BY99" s="275"/>
      <c r="BZ99" s="275"/>
      <c r="CA99" s="275"/>
      <c r="CB99" s="275"/>
      <c r="CC99" s="46"/>
      <c r="CD99" s="46"/>
      <c r="CE99" s="46"/>
      <c r="CF99" s="46"/>
      <c r="CG99" s="46"/>
      <c r="CH99" s="46"/>
      <c r="CI99" s="46"/>
      <c r="CJ99" s="46"/>
      <c r="CK99" s="46"/>
      <c r="CL99" s="46"/>
      <c r="CM99" s="46"/>
      <c r="CN99" s="46"/>
      <c r="CO99" s="275"/>
      <c r="CP99" s="275"/>
      <c r="CQ99" s="46"/>
      <c r="CR99" s="46"/>
      <c r="CS99" s="46"/>
      <c r="CT99" s="46"/>
      <c r="CU99" s="46"/>
      <c r="CV99" s="46"/>
      <c r="CW99" s="46"/>
      <c r="CX99" s="46"/>
      <c r="CY99" s="46"/>
      <c r="CZ99" s="46"/>
      <c r="DA99" s="46"/>
      <c r="DB99" s="46"/>
      <c r="DC99" s="275"/>
      <c r="DD99" s="275"/>
      <c r="DE99" s="46"/>
      <c r="DF99" s="46"/>
      <c r="DG99" s="46"/>
      <c r="DH99" s="46"/>
      <c r="DI99" s="46"/>
      <c r="DJ99" s="46"/>
      <c r="DK99" s="46"/>
      <c r="DL99" s="46"/>
      <c r="DM99" s="46"/>
      <c r="DN99" s="46"/>
      <c r="DO99" s="46"/>
      <c r="DP99" s="46"/>
      <c r="DQ99" s="275"/>
      <c r="DR99" s="275"/>
      <c r="DS99" s="46"/>
      <c r="DT99" s="46"/>
      <c r="DU99" s="46"/>
      <c r="DV99" s="46"/>
      <c r="DW99" s="46"/>
      <c r="DX99" s="46"/>
      <c r="DY99" s="46"/>
      <c r="DZ99" s="46"/>
      <c r="EA99" s="46"/>
      <c r="EB99" s="46"/>
      <c r="EC99" s="46"/>
      <c r="ED99" s="46"/>
      <c r="EE99" s="275"/>
      <c r="EF99" s="49"/>
      <c r="EG99" s="275"/>
      <c r="EH99" s="45"/>
      <c r="EI99" s="38"/>
    </row>
    <row r="100" spans="1:139" ht="54" customHeight="1" x14ac:dyDescent="0.25">
      <c r="A100" s="447"/>
      <c r="B100" s="451"/>
      <c r="C100" s="275"/>
      <c r="D100" s="275"/>
      <c r="E100" s="275"/>
      <c r="F100" s="275"/>
      <c r="G100" s="275"/>
      <c r="H100" s="275"/>
      <c r="I100" s="275"/>
      <c r="J100" s="275"/>
      <c r="K100" s="447"/>
      <c r="L100" s="275"/>
      <c r="M100" s="275"/>
      <c r="N100" s="447"/>
      <c r="O100" s="275"/>
      <c r="P100" s="275"/>
      <c r="Q100" s="275"/>
      <c r="R100" s="275"/>
      <c r="S100" s="275"/>
      <c r="T100" s="275"/>
      <c r="U100" s="275"/>
      <c r="V100" s="275"/>
      <c r="W100" s="451"/>
      <c r="X100" s="275"/>
      <c r="Y100" s="275"/>
      <c r="Z100" s="275"/>
      <c r="AA100" s="275"/>
      <c r="AB100" s="275"/>
      <c r="AC100" s="275"/>
      <c r="AD100" s="275"/>
      <c r="AE100" s="275"/>
      <c r="AF100" s="473"/>
      <c r="AG100" s="275"/>
      <c r="AH100" s="275"/>
      <c r="AI100" s="275"/>
      <c r="AJ100" s="275"/>
      <c r="AK100" s="275"/>
      <c r="AL100" s="275"/>
      <c r="AM100" s="275"/>
      <c r="AN100" s="275"/>
      <c r="AO100" s="196" t="s">
        <v>460</v>
      </c>
      <c r="AP100" s="275"/>
      <c r="AQ100" s="275"/>
      <c r="AR100" s="275"/>
      <c r="AS100" s="275"/>
      <c r="AT100" s="275"/>
      <c r="AU100" s="275"/>
      <c r="AV100" s="275"/>
      <c r="AW100" s="275"/>
      <c r="AX100" s="275"/>
      <c r="AY100" s="275"/>
      <c r="AZ100" s="275"/>
      <c r="BA100" s="275"/>
      <c r="BB100" s="275"/>
      <c r="BC100" s="275"/>
      <c r="BD100" s="275"/>
      <c r="BE100" s="275"/>
      <c r="BF100" s="275"/>
      <c r="BG100" s="275"/>
      <c r="BH100" s="275"/>
      <c r="BI100" s="275"/>
      <c r="BJ100" s="275"/>
      <c r="BK100" s="275"/>
      <c r="BL100" s="275"/>
      <c r="BM100" s="275"/>
      <c r="BN100" s="275"/>
      <c r="BO100" s="275"/>
      <c r="BP100" s="275"/>
      <c r="BQ100" s="275"/>
      <c r="BR100" s="275"/>
      <c r="BS100" s="275"/>
      <c r="BT100" s="275"/>
      <c r="BU100" s="275"/>
      <c r="BV100" s="275"/>
      <c r="BW100" s="275"/>
      <c r="BX100" s="275"/>
      <c r="BY100" s="275"/>
      <c r="BZ100" s="275"/>
      <c r="CA100" s="275"/>
      <c r="CB100" s="275"/>
      <c r="CC100" s="46"/>
      <c r="CD100" s="46"/>
      <c r="CE100" s="46"/>
      <c r="CF100" s="46"/>
      <c r="CG100" s="46"/>
      <c r="CH100" s="46"/>
      <c r="CI100" s="46"/>
      <c r="CJ100" s="46"/>
      <c r="CK100" s="46"/>
      <c r="CL100" s="46"/>
      <c r="CM100" s="46"/>
      <c r="CN100" s="46"/>
      <c r="CO100" s="275"/>
      <c r="CP100" s="275"/>
      <c r="CQ100" s="46"/>
      <c r="CR100" s="46"/>
      <c r="CS100" s="46"/>
      <c r="CT100" s="46"/>
      <c r="CU100" s="46"/>
      <c r="CV100" s="46"/>
      <c r="CW100" s="46"/>
      <c r="CX100" s="46"/>
      <c r="CY100" s="46"/>
      <c r="CZ100" s="46"/>
      <c r="DA100" s="46"/>
      <c r="DB100" s="46"/>
      <c r="DC100" s="275"/>
      <c r="DD100" s="275"/>
      <c r="DE100" s="46"/>
      <c r="DF100" s="46"/>
      <c r="DG100" s="46"/>
      <c r="DH100" s="46"/>
      <c r="DI100" s="46"/>
      <c r="DJ100" s="46"/>
      <c r="DK100" s="46"/>
      <c r="DL100" s="46"/>
      <c r="DM100" s="46"/>
      <c r="DN100" s="46"/>
      <c r="DO100" s="46"/>
      <c r="DP100" s="46"/>
      <c r="DQ100" s="275"/>
      <c r="DR100" s="275"/>
      <c r="DS100" s="46"/>
      <c r="DT100" s="46"/>
      <c r="DU100" s="46"/>
      <c r="DV100" s="46"/>
      <c r="DW100" s="46"/>
      <c r="DX100" s="46"/>
      <c r="DY100" s="46"/>
      <c r="DZ100" s="46"/>
      <c r="EA100" s="46"/>
      <c r="EB100" s="46"/>
      <c r="EC100" s="46"/>
      <c r="ED100" s="46"/>
      <c r="EE100" s="275"/>
      <c r="EF100" s="49"/>
      <c r="EG100" s="275"/>
      <c r="EH100" s="45"/>
      <c r="EI100" s="38"/>
    </row>
    <row r="101" spans="1:139" ht="54" customHeight="1" x14ac:dyDescent="0.25">
      <c r="A101" s="447"/>
      <c r="B101" s="451"/>
      <c r="C101" s="275"/>
      <c r="D101" s="275"/>
      <c r="E101" s="275"/>
      <c r="F101" s="275"/>
      <c r="G101" s="275"/>
      <c r="H101" s="275"/>
      <c r="I101" s="275"/>
      <c r="J101" s="275"/>
      <c r="K101" s="447"/>
      <c r="L101" s="275"/>
      <c r="M101" s="275"/>
      <c r="N101" s="447"/>
      <c r="O101" s="275"/>
      <c r="P101" s="275"/>
      <c r="Q101" s="275"/>
      <c r="R101" s="275"/>
      <c r="S101" s="275"/>
      <c r="T101" s="275"/>
      <c r="U101" s="275"/>
      <c r="V101" s="275"/>
      <c r="W101" s="451"/>
      <c r="X101" s="275"/>
      <c r="Y101" s="275"/>
      <c r="Z101" s="275"/>
      <c r="AA101" s="275"/>
      <c r="AB101" s="275"/>
      <c r="AC101" s="275"/>
      <c r="AD101" s="275"/>
      <c r="AE101" s="275"/>
      <c r="AF101" s="473"/>
      <c r="AG101" s="275"/>
      <c r="AH101" s="275"/>
      <c r="AI101" s="275"/>
      <c r="AJ101" s="275"/>
      <c r="AK101" s="275"/>
      <c r="AL101" s="275"/>
      <c r="AM101" s="275"/>
      <c r="AN101" s="275"/>
      <c r="AO101" s="198" t="s">
        <v>456</v>
      </c>
      <c r="AP101" s="275"/>
      <c r="AQ101" s="275"/>
      <c r="AR101" s="275"/>
      <c r="AS101" s="275"/>
      <c r="AT101" s="275"/>
      <c r="AU101" s="275"/>
      <c r="AV101" s="275"/>
      <c r="AW101" s="275"/>
      <c r="AX101" s="275"/>
      <c r="AY101" s="275"/>
      <c r="AZ101" s="275"/>
      <c r="BA101" s="275"/>
      <c r="BB101" s="275"/>
      <c r="BC101" s="275"/>
      <c r="BD101" s="275"/>
      <c r="BE101" s="275"/>
      <c r="BF101" s="275"/>
      <c r="BG101" s="275"/>
      <c r="BH101" s="275"/>
      <c r="BI101" s="275"/>
      <c r="BJ101" s="275"/>
      <c r="BK101" s="275"/>
      <c r="BL101" s="275"/>
      <c r="BM101" s="275"/>
      <c r="BN101" s="275"/>
      <c r="BO101" s="275"/>
      <c r="BP101" s="275"/>
      <c r="BQ101" s="275"/>
      <c r="BR101" s="275"/>
      <c r="BS101" s="275"/>
      <c r="BT101" s="275"/>
      <c r="BU101" s="275"/>
      <c r="BV101" s="275"/>
      <c r="BW101" s="275"/>
      <c r="BX101" s="275"/>
      <c r="BY101" s="275"/>
      <c r="BZ101" s="275"/>
      <c r="CA101" s="275"/>
      <c r="CB101" s="275"/>
      <c r="CC101" s="46"/>
      <c r="CD101" s="46"/>
      <c r="CE101" s="46"/>
      <c r="CF101" s="46"/>
      <c r="CG101" s="46"/>
      <c r="CH101" s="46"/>
      <c r="CI101" s="46"/>
      <c r="CJ101" s="46"/>
      <c r="CK101" s="46"/>
      <c r="CL101" s="46"/>
      <c r="CM101" s="46"/>
      <c r="CN101" s="46"/>
      <c r="CO101" s="275"/>
      <c r="CP101" s="275"/>
      <c r="CQ101" s="46"/>
      <c r="CR101" s="46"/>
      <c r="CS101" s="46"/>
      <c r="CT101" s="46"/>
      <c r="CU101" s="46"/>
      <c r="CV101" s="46"/>
      <c r="CW101" s="46"/>
      <c r="CX101" s="46"/>
      <c r="CY101" s="46"/>
      <c r="CZ101" s="46"/>
      <c r="DA101" s="46"/>
      <c r="DB101" s="46"/>
      <c r="DC101" s="275"/>
      <c r="DD101" s="275"/>
      <c r="DE101" s="46"/>
      <c r="DF101" s="46"/>
      <c r="DG101" s="46"/>
      <c r="DH101" s="46"/>
      <c r="DI101" s="46"/>
      <c r="DJ101" s="46"/>
      <c r="DK101" s="46"/>
      <c r="DL101" s="46"/>
      <c r="DM101" s="46"/>
      <c r="DN101" s="46"/>
      <c r="DO101" s="46"/>
      <c r="DP101" s="46"/>
      <c r="DQ101" s="275"/>
      <c r="DR101" s="275"/>
      <c r="DS101" s="46"/>
      <c r="DT101" s="46"/>
      <c r="DU101" s="46"/>
      <c r="DV101" s="46"/>
      <c r="DW101" s="46"/>
      <c r="DX101" s="46"/>
      <c r="DY101" s="46"/>
      <c r="DZ101" s="46"/>
      <c r="EA101" s="46"/>
      <c r="EB101" s="46"/>
      <c r="EC101" s="46"/>
      <c r="ED101" s="46"/>
      <c r="EE101" s="275"/>
      <c r="EF101" s="49"/>
      <c r="EG101" s="275"/>
      <c r="EH101" s="45"/>
      <c r="EI101" s="38"/>
    </row>
    <row r="102" spans="1:139" ht="54" customHeight="1" x14ac:dyDescent="0.25">
      <c r="A102" s="447"/>
      <c r="B102" s="451"/>
      <c r="C102" s="275"/>
      <c r="D102" s="275"/>
      <c r="E102" s="275"/>
      <c r="F102" s="275"/>
      <c r="G102" s="275"/>
      <c r="H102" s="275"/>
      <c r="I102" s="275"/>
      <c r="J102" s="275"/>
      <c r="K102" s="447"/>
      <c r="L102" s="275"/>
      <c r="M102" s="275"/>
      <c r="N102" s="447"/>
      <c r="O102" s="275"/>
      <c r="P102" s="275"/>
      <c r="Q102" s="275"/>
      <c r="R102" s="275"/>
      <c r="S102" s="275"/>
      <c r="T102" s="275"/>
      <c r="U102" s="275"/>
      <c r="V102" s="275"/>
      <c r="W102" s="451"/>
      <c r="X102" s="275"/>
      <c r="Y102" s="275"/>
      <c r="Z102" s="275"/>
      <c r="AA102" s="275"/>
      <c r="AB102" s="275"/>
      <c r="AC102" s="275"/>
      <c r="AD102" s="275"/>
      <c r="AE102" s="275"/>
      <c r="AF102" s="473"/>
      <c r="AG102" s="275"/>
      <c r="AH102" s="275"/>
      <c r="AI102" s="275"/>
      <c r="AJ102" s="275"/>
      <c r="AK102" s="275"/>
      <c r="AL102" s="275"/>
      <c r="AM102" s="275"/>
      <c r="AN102" s="275"/>
      <c r="AO102" s="196" t="s">
        <v>461</v>
      </c>
      <c r="AP102" s="275"/>
      <c r="AQ102" s="275"/>
      <c r="AR102" s="275"/>
      <c r="AS102" s="275"/>
      <c r="AT102" s="275"/>
      <c r="AU102" s="275"/>
      <c r="AV102" s="275"/>
      <c r="AW102" s="275"/>
      <c r="AX102" s="275"/>
      <c r="AY102" s="275"/>
      <c r="AZ102" s="275"/>
      <c r="BA102" s="275"/>
      <c r="BB102" s="275"/>
      <c r="BC102" s="275"/>
      <c r="BD102" s="275"/>
      <c r="BE102" s="275"/>
      <c r="BF102" s="275"/>
      <c r="BG102" s="275"/>
      <c r="BH102" s="275"/>
      <c r="BI102" s="275"/>
      <c r="BJ102" s="275"/>
      <c r="BK102" s="275"/>
      <c r="BL102" s="275"/>
      <c r="BM102" s="275"/>
      <c r="BN102" s="275"/>
      <c r="BO102" s="275"/>
      <c r="BP102" s="275"/>
      <c r="BQ102" s="275"/>
      <c r="BR102" s="275"/>
      <c r="BS102" s="275"/>
      <c r="BT102" s="275"/>
      <c r="BU102" s="275"/>
      <c r="BV102" s="275"/>
      <c r="BW102" s="275"/>
      <c r="BX102" s="275"/>
      <c r="BY102" s="275"/>
      <c r="BZ102" s="275"/>
      <c r="CA102" s="275"/>
      <c r="CB102" s="275"/>
      <c r="CC102" s="46"/>
      <c r="CD102" s="46"/>
      <c r="CE102" s="46"/>
      <c r="CF102" s="46"/>
      <c r="CG102" s="46"/>
      <c r="CH102" s="46"/>
      <c r="CI102" s="46"/>
      <c r="CJ102" s="46"/>
      <c r="CK102" s="46"/>
      <c r="CL102" s="46"/>
      <c r="CM102" s="46"/>
      <c r="CN102" s="46"/>
      <c r="CO102" s="275"/>
      <c r="CP102" s="275"/>
      <c r="CQ102" s="46"/>
      <c r="CR102" s="46"/>
      <c r="CS102" s="46"/>
      <c r="CT102" s="46"/>
      <c r="CU102" s="46"/>
      <c r="CV102" s="46"/>
      <c r="CW102" s="46"/>
      <c r="CX102" s="46"/>
      <c r="CY102" s="46"/>
      <c r="CZ102" s="46"/>
      <c r="DA102" s="46"/>
      <c r="DB102" s="46"/>
      <c r="DC102" s="275"/>
      <c r="DD102" s="275"/>
      <c r="DE102" s="46"/>
      <c r="DF102" s="46"/>
      <c r="DG102" s="46"/>
      <c r="DH102" s="46"/>
      <c r="DI102" s="46"/>
      <c r="DJ102" s="46"/>
      <c r="DK102" s="46"/>
      <c r="DL102" s="46"/>
      <c r="DM102" s="46"/>
      <c r="DN102" s="46"/>
      <c r="DO102" s="46"/>
      <c r="DP102" s="46"/>
      <c r="DQ102" s="275"/>
      <c r="DR102" s="275"/>
      <c r="DS102" s="46"/>
      <c r="DT102" s="46"/>
      <c r="DU102" s="46"/>
      <c r="DV102" s="46"/>
      <c r="DW102" s="46"/>
      <c r="DX102" s="46"/>
      <c r="DY102" s="46"/>
      <c r="DZ102" s="46"/>
      <c r="EA102" s="46"/>
      <c r="EB102" s="46"/>
      <c r="EC102" s="46"/>
      <c r="ED102" s="46"/>
      <c r="EE102" s="275"/>
      <c r="EF102" s="49"/>
      <c r="EG102" s="275"/>
      <c r="EH102" s="45"/>
      <c r="EI102" s="38"/>
    </row>
    <row r="103" spans="1:139" ht="54" customHeight="1" x14ac:dyDescent="0.25">
      <c r="A103" s="447"/>
      <c r="B103" s="451"/>
      <c r="C103" s="275"/>
      <c r="D103" s="275"/>
      <c r="E103" s="275"/>
      <c r="F103" s="275"/>
      <c r="G103" s="275"/>
      <c r="H103" s="275"/>
      <c r="I103" s="275"/>
      <c r="J103" s="275"/>
      <c r="K103" s="447"/>
      <c r="L103" s="275"/>
      <c r="M103" s="275"/>
      <c r="N103" s="447"/>
      <c r="O103" s="275"/>
      <c r="P103" s="275"/>
      <c r="Q103" s="275"/>
      <c r="R103" s="275"/>
      <c r="S103" s="275"/>
      <c r="T103" s="275"/>
      <c r="U103" s="275"/>
      <c r="V103" s="275"/>
      <c r="W103" s="451"/>
      <c r="X103" s="275"/>
      <c r="Y103" s="275"/>
      <c r="Z103" s="275"/>
      <c r="AA103" s="275"/>
      <c r="AB103" s="275"/>
      <c r="AC103" s="275"/>
      <c r="AD103" s="275"/>
      <c r="AE103" s="275"/>
      <c r="AF103" s="473"/>
      <c r="AG103" s="275"/>
      <c r="AH103" s="275"/>
      <c r="AI103" s="275"/>
      <c r="AJ103" s="275"/>
      <c r="AK103" s="275"/>
      <c r="AL103" s="275"/>
      <c r="AM103" s="275"/>
      <c r="AN103" s="275"/>
      <c r="AO103" s="195" t="s">
        <v>203</v>
      </c>
      <c r="AP103" s="275"/>
      <c r="AQ103" s="275"/>
      <c r="AR103" s="275"/>
      <c r="AS103" s="275"/>
      <c r="AT103" s="275"/>
      <c r="AU103" s="275"/>
      <c r="AV103" s="275"/>
      <c r="AW103" s="275"/>
      <c r="AX103" s="275"/>
      <c r="AY103" s="275"/>
      <c r="AZ103" s="275"/>
      <c r="BA103" s="275"/>
      <c r="BB103" s="275"/>
      <c r="BC103" s="275"/>
      <c r="BD103" s="275"/>
      <c r="BE103" s="275"/>
      <c r="BF103" s="275"/>
      <c r="BG103" s="275"/>
      <c r="BH103" s="275"/>
      <c r="BI103" s="275"/>
      <c r="BJ103" s="275"/>
      <c r="BK103" s="275"/>
      <c r="BL103" s="275"/>
      <c r="BM103" s="275"/>
      <c r="BN103" s="275"/>
      <c r="BO103" s="275"/>
      <c r="BP103" s="275"/>
      <c r="BQ103" s="275"/>
      <c r="BR103" s="275"/>
      <c r="BS103" s="275"/>
      <c r="BT103" s="275"/>
      <c r="BU103" s="275"/>
      <c r="BV103" s="275"/>
      <c r="BW103" s="275"/>
      <c r="BX103" s="275"/>
      <c r="BY103" s="275"/>
      <c r="BZ103" s="275"/>
      <c r="CA103" s="275"/>
      <c r="CB103" s="275"/>
      <c r="CC103" s="46"/>
      <c r="CD103" s="46"/>
      <c r="CE103" s="46"/>
      <c r="CF103" s="46"/>
      <c r="CG103" s="46"/>
      <c r="CH103" s="46"/>
      <c r="CI103" s="46"/>
      <c r="CJ103" s="46"/>
      <c r="CK103" s="46"/>
      <c r="CL103" s="46"/>
      <c r="CM103" s="46"/>
      <c r="CN103" s="46"/>
      <c r="CO103" s="275"/>
      <c r="CP103" s="275"/>
      <c r="CQ103" s="46"/>
      <c r="CR103" s="46"/>
      <c r="CS103" s="46"/>
      <c r="CT103" s="46"/>
      <c r="CU103" s="46"/>
      <c r="CV103" s="46"/>
      <c r="CW103" s="46"/>
      <c r="CX103" s="46"/>
      <c r="CY103" s="46"/>
      <c r="CZ103" s="46"/>
      <c r="DA103" s="46"/>
      <c r="DB103" s="46"/>
      <c r="DC103" s="275"/>
      <c r="DD103" s="275"/>
      <c r="DE103" s="46"/>
      <c r="DF103" s="46"/>
      <c r="DG103" s="46"/>
      <c r="DH103" s="46"/>
      <c r="DI103" s="46"/>
      <c r="DJ103" s="46"/>
      <c r="DK103" s="46"/>
      <c r="DL103" s="46"/>
      <c r="DM103" s="46"/>
      <c r="DN103" s="46"/>
      <c r="DO103" s="46"/>
      <c r="DP103" s="46"/>
      <c r="DQ103" s="275"/>
      <c r="DR103" s="275"/>
      <c r="DS103" s="46"/>
      <c r="DT103" s="46"/>
      <c r="DU103" s="46"/>
      <c r="DV103" s="46"/>
      <c r="DW103" s="46"/>
      <c r="DX103" s="46"/>
      <c r="DY103" s="46"/>
      <c r="DZ103" s="46"/>
      <c r="EA103" s="46"/>
      <c r="EB103" s="46"/>
      <c r="EC103" s="46"/>
      <c r="ED103" s="46"/>
      <c r="EE103" s="275"/>
      <c r="EF103" s="49"/>
      <c r="EG103" s="275"/>
      <c r="EH103" s="45"/>
      <c r="EI103" s="38"/>
    </row>
    <row r="104" spans="1:139" ht="47.25" customHeight="1" x14ac:dyDescent="0.25">
      <c r="A104" s="447"/>
      <c r="B104" s="451"/>
      <c r="C104" s="275"/>
      <c r="D104" s="275"/>
      <c r="E104" s="275"/>
      <c r="F104" s="275"/>
      <c r="G104" s="275"/>
      <c r="H104" s="275"/>
      <c r="I104" s="275"/>
      <c r="J104" s="275"/>
      <c r="K104" s="447"/>
      <c r="L104" s="275"/>
      <c r="M104" s="275"/>
      <c r="N104" s="447"/>
      <c r="O104" s="275"/>
      <c r="P104" s="275"/>
      <c r="Q104" s="275"/>
      <c r="R104" s="275"/>
      <c r="S104" s="275"/>
      <c r="T104" s="275"/>
      <c r="U104" s="275"/>
      <c r="V104" s="275"/>
      <c r="W104" s="451"/>
      <c r="X104" s="275"/>
      <c r="Y104" s="275"/>
      <c r="Z104" s="275"/>
      <c r="AA104" s="275"/>
      <c r="AB104" s="275"/>
      <c r="AC104" s="275"/>
      <c r="AD104" s="275"/>
      <c r="AE104" s="275"/>
      <c r="AF104" s="473"/>
      <c r="AG104" s="275"/>
      <c r="AH104" s="275"/>
      <c r="AI104" s="275"/>
      <c r="AJ104" s="275"/>
      <c r="AK104" s="275"/>
      <c r="AL104" s="275"/>
      <c r="AM104" s="275"/>
      <c r="AN104" s="275"/>
      <c r="AO104" s="206" t="s">
        <v>204</v>
      </c>
      <c r="AP104" s="275"/>
      <c r="AQ104" s="275"/>
      <c r="AR104" s="275"/>
      <c r="AS104" s="275"/>
      <c r="AT104" s="275"/>
      <c r="AU104" s="275"/>
      <c r="AV104" s="275"/>
      <c r="AW104" s="275"/>
      <c r="AX104" s="275"/>
      <c r="AY104" s="275"/>
      <c r="AZ104" s="275"/>
      <c r="BA104" s="275"/>
      <c r="BB104" s="275"/>
      <c r="BC104" s="275"/>
      <c r="BD104" s="275"/>
      <c r="BE104" s="275"/>
      <c r="BF104" s="275"/>
      <c r="BG104" s="275"/>
      <c r="BH104" s="275"/>
      <c r="BI104" s="275"/>
      <c r="BJ104" s="275"/>
      <c r="BK104" s="275"/>
      <c r="BL104" s="275"/>
      <c r="BM104" s="275"/>
      <c r="BN104" s="275"/>
      <c r="BO104" s="275"/>
      <c r="BP104" s="275"/>
      <c r="BQ104" s="275"/>
      <c r="BR104" s="275"/>
      <c r="BS104" s="275"/>
      <c r="BT104" s="275"/>
      <c r="BU104" s="275"/>
      <c r="BV104" s="275"/>
      <c r="BW104" s="275"/>
      <c r="BX104" s="275"/>
      <c r="BY104" s="275"/>
      <c r="BZ104" s="275"/>
      <c r="CA104" s="275"/>
      <c r="CB104" s="275"/>
      <c r="CC104" s="46"/>
      <c r="CD104" s="46"/>
      <c r="CE104" s="46"/>
      <c r="CF104" s="46"/>
      <c r="CG104" s="46"/>
      <c r="CH104" s="46"/>
      <c r="CI104" s="46"/>
      <c r="CJ104" s="46"/>
      <c r="CK104" s="46"/>
      <c r="CL104" s="46"/>
      <c r="CM104" s="46"/>
      <c r="CN104" s="46"/>
      <c r="CO104" s="275"/>
      <c r="CP104" s="275"/>
      <c r="CQ104" s="46"/>
      <c r="CR104" s="46"/>
      <c r="CS104" s="46"/>
      <c r="CT104" s="46"/>
      <c r="CU104" s="46"/>
      <c r="CV104" s="46"/>
      <c r="CW104" s="46"/>
      <c r="CX104" s="46"/>
      <c r="CY104" s="46"/>
      <c r="CZ104" s="46"/>
      <c r="DA104" s="46"/>
      <c r="DB104" s="46"/>
      <c r="DC104" s="275"/>
      <c r="DD104" s="275"/>
      <c r="DE104" s="46"/>
      <c r="DF104" s="46"/>
      <c r="DG104" s="46"/>
      <c r="DH104" s="46"/>
      <c r="DI104" s="46"/>
      <c r="DJ104" s="46"/>
      <c r="DK104" s="46"/>
      <c r="DL104" s="46"/>
      <c r="DM104" s="46"/>
      <c r="DN104" s="46"/>
      <c r="DO104" s="46"/>
      <c r="DP104" s="46"/>
      <c r="DQ104" s="275"/>
      <c r="DR104" s="275"/>
      <c r="DS104" s="46"/>
      <c r="DT104" s="46"/>
      <c r="DU104" s="46"/>
      <c r="DV104" s="46"/>
      <c r="DW104" s="46"/>
      <c r="DX104" s="46"/>
      <c r="DY104" s="46"/>
      <c r="DZ104" s="46"/>
      <c r="EA104" s="46"/>
      <c r="EB104" s="46"/>
      <c r="EC104" s="46"/>
      <c r="ED104" s="46"/>
      <c r="EE104" s="275"/>
      <c r="EF104" s="49"/>
      <c r="EG104" s="275"/>
      <c r="EH104" s="45"/>
      <c r="EI104" s="38"/>
    </row>
    <row r="105" spans="1:139" ht="47.25" customHeight="1" x14ac:dyDescent="0.25">
      <c r="A105" s="447"/>
      <c r="B105" s="451"/>
      <c r="C105" s="275"/>
      <c r="D105" s="275"/>
      <c r="E105" s="275"/>
      <c r="F105" s="275"/>
      <c r="G105" s="275"/>
      <c r="H105" s="275"/>
      <c r="I105" s="275"/>
      <c r="J105" s="275"/>
      <c r="K105" s="447"/>
      <c r="L105" s="275"/>
      <c r="M105" s="275"/>
      <c r="N105" s="447"/>
      <c r="O105" s="275"/>
      <c r="P105" s="275"/>
      <c r="Q105" s="275"/>
      <c r="R105" s="275"/>
      <c r="S105" s="275"/>
      <c r="T105" s="275"/>
      <c r="U105" s="275"/>
      <c r="V105" s="275"/>
      <c r="W105" s="451"/>
      <c r="X105" s="275"/>
      <c r="Y105" s="275"/>
      <c r="Z105" s="275"/>
      <c r="AA105" s="275"/>
      <c r="AB105" s="275"/>
      <c r="AC105" s="275"/>
      <c r="AD105" s="275"/>
      <c r="AE105" s="275"/>
      <c r="AF105" s="473"/>
      <c r="AG105" s="275"/>
      <c r="AH105" s="275"/>
      <c r="AI105" s="275"/>
      <c r="AJ105" s="275"/>
      <c r="AK105" s="275"/>
      <c r="AL105" s="275"/>
      <c r="AM105" s="275"/>
      <c r="AN105" s="275"/>
      <c r="AO105" s="79" t="s">
        <v>205</v>
      </c>
      <c r="AP105" s="275"/>
      <c r="AQ105" s="275"/>
      <c r="AR105" s="275"/>
      <c r="AS105" s="275"/>
      <c r="AT105" s="275"/>
      <c r="AU105" s="275"/>
      <c r="AV105" s="275"/>
      <c r="AW105" s="275"/>
      <c r="AX105" s="275"/>
      <c r="AY105" s="275"/>
      <c r="AZ105" s="275"/>
      <c r="BA105" s="275"/>
      <c r="BB105" s="275"/>
      <c r="BC105" s="275"/>
      <c r="BD105" s="275"/>
      <c r="BE105" s="275"/>
      <c r="BF105" s="275"/>
      <c r="BG105" s="275"/>
      <c r="BH105" s="275"/>
      <c r="BI105" s="275"/>
      <c r="BJ105" s="275"/>
      <c r="BK105" s="275"/>
      <c r="BL105" s="275"/>
      <c r="BM105" s="275"/>
      <c r="BN105" s="275"/>
      <c r="BO105" s="275"/>
      <c r="BP105" s="275"/>
      <c r="BQ105" s="275"/>
      <c r="BR105" s="275"/>
      <c r="BS105" s="275"/>
      <c r="BT105" s="275"/>
      <c r="BU105" s="275"/>
      <c r="BV105" s="275"/>
      <c r="BW105" s="275"/>
      <c r="BX105" s="275"/>
      <c r="BY105" s="275"/>
      <c r="BZ105" s="275"/>
      <c r="CA105" s="275"/>
      <c r="CB105" s="275"/>
      <c r="CC105" s="46"/>
      <c r="CD105" s="46"/>
      <c r="CE105" s="46"/>
      <c r="CF105" s="46"/>
      <c r="CG105" s="46"/>
      <c r="CH105" s="46"/>
      <c r="CI105" s="46"/>
      <c r="CJ105" s="46"/>
      <c r="CK105" s="46"/>
      <c r="CL105" s="46"/>
      <c r="CM105" s="46"/>
      <c r="CN105" s="46"/>
      <c r="CO105" s="275"/>
      <c r="CP105" s="275"/>
      <c r="CQ105" s="46"/>
      <c r="CR105" s="46"/>
      <c r="CS105" s="46"/>
      <c r="CT105" s="46"/>
      <c r="CU105" s="46"/>
      <c r="CV105" s="46"/>
      <c r="CW105" s="46"/>
      <c r="CX105" s="46"/>
      <c r="CY105" s="46"/>
      <c r="CZ105" s="46"/>
      <c r="DA105" s="46"/>
      <c r="DB105" s="46"/>
      <c r="DC105" s="275"/>
      <c r="DD105" s="275"/>
      <c r="DE105" s="46"/>
      <c r="DF105" s="46"/>
      <c r="DG105" s="46"/>
      <c r="DH105" s="46"/>
      <c r="DI105" s="46"/>
      <c r="DJ105" s="46"/>
      <c r="DK105" s="46"/>
      <c r="DL105" s="46"/>
      <c r="DM105" s="46"/>
      <c r="DN105" s="46"/>
      <c r="DO105" s="46"/>
      <c r="DP105" s="46"/>
      <c r="DQ105" s="275"/>
      <c r="DR105" s="275"/>
      <c r="DS105" s="46"/>
      <c r="DT105" s="46"/>
      <c r="DU105" s="46"/>
      <c r="DV105" s="46"/>
      <c r="DW105" s="46"/>
      <c r="DX105" s="46"/>
      <c r="DY105" s="46"/>
      <c r="DZ105" s="46"/>
      <c r="EA105" s="46"/>
      <c r="EB105" s="46"/>
      <c r="EC105" s="46"/>
      <c r="ED105" s="46"/>
      <c r="EE105" s="275"/>
      <c r="EF105" s="49"/>
      <c r="EG105" s="275"/>
      <c r="EH105" s="45"/>
      <c r="EI105" s="38"/>
    </row>
    <row r="106" spans="1:139" ht="47.25" customHeight="1" x14ac:dyDescent="0.25">
      <c r="A106" s="447"/>
      <c r="B106" s="451"/>
      <c r="C106" s="275"/>
      <c r="D106" s="275"/>
      <c r="E106" s="275"/>
      <c r="F106" s="275"/>
      <c r="G106" s="275"/>
      <c r="H106" s="275"/>
      <c r="I106" s="275"/>
      <c r="J106" s="275"/>
      <c r="K106" s="447"/>
      <c r="L106" s="275"/>
      <c r="M106" s="275"/>
      <c r="N106" s="447"/>
      <c r="O106" s="275"/>
      <c r="P106" s="275"/>
      <c r="Q106" s="275"/>
      <c r="R106" s="275"/>
      <c r="S106" s="275"/>
      <c r="T106" s="275"/>
      <c r="U106" s="275"/>
      <c r="V106" s="275"/>
      <c r="W106" s="451"/>
      <c r="X106" s="275"/>
      <c r="Y106" s="275"/>
      <c r="Z106" s="275"/>
      <c r="AA106" s="275"/>
      <c r="AB106" s="275"/>
      <c r="AC106" s="275"/>
      <c r="AD106" s="275"/>
      <c r="AE106" s="275"/>
      <c r="AF106" s="473"/>
      <c r="AG106" s="275"/>
      <c r="AH106" s="275"/>
      <c r="AI106" s="275"/>
      <c r="AJ106" s="275"/>
      <c r="AK106" s="275"/>
      <c r="AL106" s="275"/>
      <c r="AM106" s="275"/>
      <c r="AN106" s="275"/>
      <c r="AO106" s="201" t="s">
        <v>206</v>
      </c>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75"/>
      <c r="BR106" s="275"/>
      <c r="BS106" s="275"/>
      <c r="BT106" s="275"/>
      <c r="BU106" s="275"/>
      <c r="BV106" s="275"/>
      <c r="BW106" s="275"/>
      <c r="BX106" s="275"/>
      <c r="BY106" s="275"/>
      <c r="BZ106" s="275"/>
      <c r="CA106" s="275"/>
      <c r="CB106" s="275"/>
      <c r="CC106" s="46"/>
      <c r="CD106" s="46"/>
      <c r="CE106" s="46"/>
      <c r="CF106" s="46"/>
      <c r="CG106" s="46"/>
      <c r="CH106" s="46"/>
      <c r="CI106" s="46"/>
      <c r="CJ106" s="46"/>
      <c r="CK106" s="46"/>
      <c r="CL106" s="46"/>
      <c r="CM106" s="46"/>
      <c r="CN106" s="46"/>
      <c r="CO106" s="275"/>
      <c r="CP106" s="275"/>
      <c r="CQ106" s="46"/>
      <c r="CR106" s="46"/>
      <c r="CS106" s="46"/>
      <c r="CT106" s="46"/>
      <c r="CU106" s="46"/>
      <c r="CV106" s="46"/>
      <c r="CW106" s="46"/>
      <c r="CX106" s="46"/>
      <c r="CY106" s="46"/>
      <c r="CZ106" s="46"/>
      <c r="DA106" s="46"/>
      <c r="DB106" s="46"/>
      <c r="DC106" s="275"/>
      <c r="DD106" s="275"/>
      <c r="DE106" s="46"/>
      <c r="DF106" s="46"/>
      <c r="DG106" s="46"/>
      <c r="DH106" s="46"/>
      <c r="DI106" s="46"/>
      <c r="DJ106" s="46"/>
      <c r="DK106" s="46"/>
      <c r="DL106" s="46"/>
      <c r="DM106" s="46"/>
      <c r="DN106" s="46"/>
      <c r="DO106" s="46"/>
      <c r="DP106" s="46"/>
      <c r="DQ106" s="275"/>
      <c r="DR106" s="275"/>
      <c r="DS106" s="46"/>
      <c r="DT106" s="46"/>
      <c r="DU106" s="46"/>
      <c r="DV106" s="46"/>
      <c r="DW106" s="46"/>
      <c r="DX106" s="46"/>
      <c r="DY106" s="46"/>
      <c r="DZ106" s="46"/>
      <c r="EA106" s="46"/>
      <c r="EB106" s="46"/>
      <c r="EC106" s="46"/>
      <c r="ED106" s="46"/>
      <c r="EE106" s="275"/>
      <c r="EF106" s="49"/>
      <c r="EG106" s="275"/>
      <c r="EH106" s="45"/>
      <c r="EI106" s="38"/>
    </row>
    <row r="107" spans="1:139" ht="47.25" customHeight="1" x14ac:dyDescent="0.25">
      <c r="A107" s="447"/>
      <c r="B107" s="451"/>
      <c r="C107" s="275"/>
      <c r="D107" s="275"/>
      <c r="E107" s="275"/>
      <c r="F107" s="275"/>
      <c r="G107" s="275"/>
      <c r="H107" s="275"/>
      <c r="I107" s="275"/>
      <c r="J107" s="275"/>
      <c r="K107" s="447"/>
      <c r="L107" s="275"/>
      <c r="M107" s="275"/>
      <c r="N107" s="447"/>
      <c r="O107" s="275"/>
      <c r="P107" s="275"/>
      <c r="Q107" s="275"/>
      <c r="R107" s="275"/>
      <c r="S107" s="275"/>
      <c r="T107" s="275"/>
      <c r="U107" s="275"/>
      <c r="V107" s="275"/>
      <c r="W107" s="451"/>
      <c r="X107" s="275"/>
      <c r="Y107" s="275"/>
      <c r="Z107" s="275"/>
      <c r="AA107" s="275"/>
      <c r="AB107" s="275"/>
      <c r="AC107" s="275"/>
      <c r="AD107" s="275"/>
      <c r="AE107" s="275"/>
      <c r="AF107" s="473"/>
      <c r="AG107" s="275"/>
      <c r="AH107" s="275"/>
      <c r="AI107" s="275"/>
      <c r="AJ107" s="275"/>
      <c r="AK107" s="275"/>
      <c r="AL107" s="275"/>
      <c r="AM107" s="275"/>
      <c r="AN107" s="275"/>
      <c r="AO107" s="201" t="s">
        <v>207</v>
      </c>
      <c r="AP107" s="275"/>
      <c r="AQ107" s="275"/>
      <c r="AR107" s="275"/>
      <c r="AS107" s="275"/>
      <c r="AT107" s="275"/>
      <c r="AU107" s="275"/>
      <c r="AV107" s="275"/>
      <c r="AW107" s="275"/>
      <c r="AX107" s="275"/>
      <c r="AY107" s="275"/>
      <c r="AZ107" s="275"/>
      <c r="BA107" s="275"/>
      <c r="BB107" s="275"/>
      <c r="BC107" s="275"/>
      <c r="BD107" s="275"/>
      <c r="BE107" s="275"/>
      <c r="BF107" s="275"/>
      <c r="BG107" s="275"/>
      <c r="BH107" s="275"/>
      <c r="BI107" s="275"/>
      <c r="BJ107" s="275"/>
      <c r="BK107" s="275"/>
      <c r="BL107" s="275"/>
      <c r="BM107" s="275"/>
      <c r="BN107" s="275"/>
      <c r="BO107" s="275"/>
      <c r="BP107" s="275"/>
      <c r="BQ107" s="275"/>
      <c r="BR107" s="275"/>
      <c r="BS107" s="275"/>
      <c r="BT107" s="275"/>
      <c r="BU107" s="275"/>
      <c r="BV107" s="275"/>
      <c r="BW107" s="275"/>
      <c r="BX107" s="275"/>
      <c r="BY107" s="275"/>
      <c r="BZ107" s="275"/>
      <c r="CA107" s="275"/>
      <c r="CB107" s="275"/>
      <c r="CC107" s="46"/>
      <c r="CD107" s="46"/>
      <c r="CE107" s="46"/>
      <c r="CF107" s="46"/>
      <c r="CG107" s="46"/>
      <c r="CH107" s="46"/>
      <c r="CI107" s="46"/>
      <c r="CJ107" s="46"/>
      <c r="CK107" s="46"/>
      <c r="CL107" s="46"/>
      <c r="CM107" s="46"/>
      <c r="CN107" s="46"/>
      <c r="CO107" s="275"/>
      <c r="CP107" s="275"/>
      <c r="CQ107" s="46"/>
      <c r="CR107" s="46"/>
      <c r="CS107" s="46"/>
      <c r="CT107" s="46"/>
      <c r="CU107" s="46"/>
      <c r="CV107" s="46"/>
      <c r="CW107" s="46"/>
      <c r="CX107" s="46"/>
      <c r="CY107" s="46"/>
      <c r="CZ107" s="46"/>
      <c r="DA107" s="46"/>
      <c r="DB107" s="46"/>
      <c r="DC107" s="275"/>
      <c r="DD107" s="275"/>
      <c r="DE107" s="46"/>
      <c r="DF107" s="46"/>
      <c r="DG107" s="46"/>
      <c r="DH107" s="46"/>
      <c r="DI107" s="46"/>
      <c r="DJ107" s="46"/>
      <c r="DK107" s="46"/>
      <c r="DL107" s="46"/>
      <c r="DM107" s="46"/>
      <c r="DN107" s="46"/>
      <c r="DO107" s="46"/>
      <c r="DP107" s="46"/>
      <c r="DQ107" s="275"/>
      <c r="DR107" s="275"/>
      <c r="DS107" s="46"/>
      <c r="DT107" s="46"/>
      <c r="DU107" s="46"/>
      <c r="DV107" s="46"/>
      <c r="DW107" s="46"/>
      <c r="DX107" s="46"/>
      <c r="DY107" s="46"/>
      <c r="DZ107" s="46"/>
      <c r="EA107" s="46"/>
      <c r="EB107" s="46"/>
      <c r="EC107" s="46"/>
      <c r="ED107" s="46"/>
      <c r="EE107" s="275"/>
      <c r="EF107" s="49"/>
      <c r="EG107" s="275"/>
      <c r="EH107" s="45"/>
      <c r="EI107" s="38"/>
    </row>
    <row r="108" spans="1:139" ht="47.25" customHeight="1" x14ac:dyDescent="0.25">
      <c r="A108" s="447"/>
      <c r="B108" s="451"/>
      <c r="C108" s="275"/>
      <c r="D108" s="275"/>
      <c r="E108" s="275"/>
      <c r="F108" s="275"/>
      <c r="G108" s="275"/>
      <c r="H108" s="275"/>
      <c r="I108" s="275"/>
      <c r="J108" s="275"/>
      <c r="K108" s="447"/>
      <c r="L108" s="275"/>
      <c r="M108" s="275"/>
      <c r="N108" s="447"/>
      <c r="O108" s="275"/>
      <c r="P108" s="275"/>
      <c r="Q108" s="275"/>
      <c r="R108" s="275"/>
      <c r="S108" s="275"/>
      <c r="T108" s="275"/>
      <c r="U108" s="275"/>
      <c r="V108" s="275"/>
      <c r="W108" s="451"/>
      <c r="X108" s="275"/>
      <c r="Y108" s="275"/>
      <c r="Z108" s="275"/>
      <c r="AA108" s="275"/>
      <c r="AB108" s="275"/>
      <c r="AC108" s="275"/>
      <c r="AD108" s="275"/>
      <c r="AE108" s="275"/>
      <c r="AF108" s="473"/>
      <c r="AG108" s="275"/>
      <c r="AH108" s="275"/>
      <c r="AI108" s="275"/>
      <c r="AJ108" s="275"/>
      <c r="AK108" s="275"/>
      <c r="AL108" s="275"/>
      <c r="AM108" s="275"/>
      <c r="AN108" s="275"/>
      <c r="AO108" s="80" t="s">
        <v>208</v>
      </c>
      <c r="AP108" s="275"/>
      <c r="AQ108" s="275"/>
      <c r="AR108" s="275"/>
      <c r="AS108" s="275"/>
      <c r="AT108" s="275"/>
      <c r="AU108" s="275"/>
      <c r="AV108" s="275"/>
      <c r="AW108" s="275"/>
      <c r="AX108" s="275"/>
      <c r="AY108" s="275"/>
      <c r="AZ108" s="275"/>
      <c r="BA108" s="275"/>
      <c r="BB108" s="275"/>
      <c r="BC108" s="275"/>
      <c r="BD108" s="275"/>
      <c r="BE108" s="275"/>
      <c r="BF108" s="275"/>
      <c r="BG108" s="275"/>
      <c r="BH108" s="275"/>
      <c r="BI108" s="275"/>
      <c r="BJ108" s="275"/>
      <c r="BK108" s="275"/>
      <c r="BL108" s="275"/>
      <c r="BM108" s="275"/>
      <c r="BN108" s="275"/>
      <c r="BO108" s="275"/>
      <c r="BP108" s="275"/>
      <c r="BQ108" s="275"/>
      <c r="BR108" s="275"/>
      <c r="BS108" s="275"/>
      <c r="BT108" s="275"/>
      <c r="BU108" s="275"/>
      <c r="BV108" s="275"/>
      <c r="BW108" s="275"/>
      <c r="BX108" s="275"/>
      <c r="BY108" s="275"/>
      <c r="BZ108" s="275"/>
      <c r="CA108" s="275"/>
      <c r="CB108" s="275"/>
      <c r="CC108" s="46"/>
      <c r="CD108" s="46"/>
      <c r="CE108" s="46"/>
      <c r="CF108" s="46"/>
      <c r="CG108" s="46"/>
      <c r="CH108" s="46"/>
      <c r="CI108" s="46"/>
      <c r="CJ108" s="46"/>
      <c r="CK108" s="46"/>
      <c r="CL108" s="46"/>
      <c r="CM108" s="46"/>
      <c r="CN108" s="46"/>
      <c r="CO108" s="275"/>
      <c r="CP108" s="275"/>
      <c r="CQ108" s="46"/>
      <c r="CR108" s="46"/>
      <c r="CS108" s="46"/>
      <c r="CT108" s="46"/>
      <c r="CU108" s="46"/>
      <c r="CV108" s="46"/>
      <c r="CW108" s="46"/>
      <c r="CX108" s="46"/>
      <c r="CY108" s="46"/>
      <c r="CZ108" s="46"/>
      <c r="DA108" s="46"/>
      <c r="DB108" s="46"/>
      <c r="DC108" s="275"/>
      <c r="DD108" s="275"/>
      <c r="DE108" s="46"/>
      <c r="DF108" s="46"/>
      <c r="DG108" s="46"/>
      <c r="DH108" s="46"/>
      <c r="DI108" s="46"/>
      <c r="DJ108" s="46"/>
      <c r="DK108" s="46"/>
      <c r="DL108" s="46"/>
      <c r="DM108" s="46"/>
      <c r="DN108" s="46"/>
      <c r="DO108" s="46"/>
      <c r="DP108" s="46"/>
      <c r="DQ108" s="275"/>
      <c r="DR108" s="275"/>
      <c r="DS108" s="46"/>
      <c r="DT108" s="46"/>
      <c r="DU108" s="46"/>
      <c r="DV108" s="46"/>
      <c r="DW108" s="46"/>
      <c r="DX108" s="46"/>
      <c r="DY108" s="46"/>
      <c r="DZ108" s="46"/>
      <c r="EA108" s="46"/>
      <c r="EB108" s="46"/>
      <c r="EC108" s="46"/>
      <c r="ED108" s="46"/>
      <c r="EE108" s="275"/>
      <c r="EF108" s="49"/>
      <c r="EG108" s="275"/>
      <c r="EH108" s="45"/>
      <c r="EI108" s="38"/>
    </row>
    <row r="109" spans="1:139" ht="47.25" customHeight="1" x14ac:dyDescent="0.25">
      <c r="A109" s="447"/>
      <c r="B109" s="451"/>
      <c r="C109" s="275"/>
      <c r="D109" s="275"/>
      <c r="E109" s="275"/>
      <c r="F109" s="275"/>
      <c r="G109" s="275"/>
      <c r="H109" s="275"/>
      <c r="I109" s="275"/>
      <c r="J109" s="275"/>
      <c r="K109" s="447"/>
      <c r="L109" s="275"/>
      <c r="M109" s="275"/>
      <c r="N109" s="447"/>
      <c r="O109" s="275"/>
      <c r="P109" s="275"/>
      <c r="Q109" s="275"/>
      <c r="R109" s="275"/>
      <c r="S109" s="275"/>
      <c r="T109" s="275"/>
      <c r="U109" s="275"/>
      <c r="V109" s="275"/>
      <c r="W109" s="451"/>
      <c r="X109" s="275"/>
      <c r="Y109" s="275"/>
      <c r="Z109" s="275"/>
      <c r="AA109" s="275"/>
      <c r="AB109" s="275"/>
      <c r="AC109" s="275"/>
      <c r="AD109" s="275"/>
      <c r="AE109" s="275"/>
      <c r="AF109" s="473"/>
      <c r="AG109" s="275"/>
      <c r="AH109" s="275"/>
      <c r="AI109" s="275"/>
      <c r="AJ109" s="275"/>
      <c r="AK109" s="275"/>
      <c r="AL109" s="275"/>
      <c r="AM109" s="275"/>
      <c r="AN109" s="275"/>
      <c r="AO109" s="204" t="s">
        <v>209</v>
      </c>
      <c r="AP109" s="275"/>
      <c r="AQ109" s="275"/>
      <c r="AR109" s="275"/>
      <c r="AS109" s="275"/>
      <c r="AT109" s="275"/>
      <c r="AU109" s="275"/>
      <c r="AV109" s="275"/>
      <c r="AW109" s="275"/>
      <c r="AX109" s="275"/>
      <c r="AY109" s="275"/>
      <c r="AZ109" s="275"/>
      <c r="BA109" s="275"/>
      <c r="BB109" s="275"/>
      <c r="BC109" s="275"/>
      <c r="BD109" s="275"/>
      <c r="BE109" s="275"/>
      <c r="BF109" s="275"/>
      <c r="BG109" s="275"/>
      <c r="BH109" s="275"/>
      <c r="BI109" s="275"/>
      <c r="BJ109" s="275"/>
      <c r="BK109" s="275"/>
      <c r="BL109" s="275"/>
      <c r="BM109" s="275"/>
      <c r="BN109" s="275"/>
      <c r="BO109" s="275"/>
      <c r="BP109" s="275"/>
      <c r="BQ109" s="275"/>
      <c r="BR109" s="275"/>
      <c r="BS109" s="275"/>
      <c r="BT109" s="275"/>
      <c r="BU109" s="275"/>
      <c r="BV109" s="275"/>
      <c r="BW109" s="275"/>
      <c r="BX109" s="275"/>
      <c r="BY109" s="275"/>
      <c r="BZ109" s="275"/>
      <c r="CA109" s="275"/>
      <c r="CB109" s="275"/>
      <c r="CC109" s="46"/>
      <c r="CD109" s="46"/>
      <c r="CE109" s="46"/>
      <c r="CF109" s="46"/>
      <c r="CG109" s="46"/>
      <c r="CH109" s="46"/>
      <c r="CI109" s="46"/>
      <c r="CJ109" s="46"/>
      <c r="CK109" s="46"/>
      <c r="CL109" s="46"/>
      <c r="CM109" s="46"/>
      <c r="CN109" s="46"/>
      <c r="CO109" s="275"/>
      <c r="CP109" s="275"/>
      <c r="CQ109" s="46"/>
      <c r="CR109" s="46"/>
      <c r="CS109" s="46"/>
      <c r="CT109" s="46"/>
      <c r="CU109" s="46"/>
      <c r="CV109" s="46"/>
      <c r="CW109" s="46"/>
      <c r="CX109" s="46"/>
      <c r="CY109" s="46"/>
      <c r="CZ109" s="46"/>
      <c r="DA109" s="46"/>
      <c r="DB109" s="46"/>
      <c r="DC109" s="275"/>
      <c r="DD109" s="275"/>
      <c r="DE109" s="46"/>
      <c r="DF109" s="46"/>
      <c r="DG109" s="46"/>
      <c r="DH109" s="46"/>
      <c r="DI109" s="46"/>
      <c r="DJ109" s="46"/>
      <c r="DK109" s="46"/>
      <c r="DL109" s="46"/>
      <c r="DM109" s="46"/>
      <c r="DN109" s="46"/>
      <c r="DO109" s="46"/>
      <c r="DP109" s="46"/>
      <c r="DQ109" s="275"/>
      <c r="DR109" s="275"/>
      <c r="DS109" s="46"/>
      <c r="DT109" s="46"/>
      <c r="DU109" s="46"/>
      <c r="DV109" s="46"/>
      <c r="DW109" s="46"/>
      <c r="DX109" s="46"/>
      <c r="DY109" s="46"/>
      <c r="DZ109" s="46"/>
      <c r="EA109" s="46"/>
      <c r="EB109" s="46"/>
      <c r="EC109" s="46"/>
      <c r="ED109" s="46"/>
      <c r="EE109" s="275"/>
      <c r="EF109" s="49"/>
      <c r="EG109" s="275"/>
      <c r="EH109" s="45"/>
      <c r="EI109" s="38"/>
    </row>
    <row r="110" spans="1:139" ht="47.25" customHeight="1" x14ac:dyDescent="0.25">
      <c r="A110" s="447"/>
      <c r="B110" s="451"/>
      <c r="C110" s="275"/>
      <c r="D110" s="275"/>
      <c r="E110" s="275"/>
      <c r="F110" s="275"/>
      <c r="G110" s="275"/>
      <c r="H110" s="275"/>
      <c r="I110" s="275"/>
      <c r="J110" s="275"/>
      <c r="K110" s="447"/>
      <c r="L110" s="275"/>
      <c r="M110" s="275"/>
      <c r="N110" s="447"/>
      <c r="O110" s="275"/>
      <c r="P110" s="275"/>
      <c r="Q110" s="275"/>
      <c r="R110" s="275"/>
      <c r="S110" s="275"/>
      <c r="T110" s="275"/>
      <c r="U110" s="275"/>
      <c r="V110" s="275"/>
      <c r="W110" s="451"/>
      <c r="X110" s="275"/>
      <c r="Y110" s="275"/>
      <c r="Z110" s="275"/>
      <c r="AA110" s="275"/>
      <c r="AB110" s="275"/>
      <c r="AC110" s="275"/>
      <c r="AD110" s="275"/>
      <c r="AE110" s="275"/>
      <c r="AF110" s="473"/>
      <c r="AG110" s="275"/>
      <c r="AH110" s="275"/>
      <c r="AI110" s="275"/>
      <c r="AJ110" s="275"/>
      <c r="AK110" s="275"/>
      <c r="AL110" s="275"/>
      <c r="AM110" s="275"/>
      <c r="AN110" s="275"/>
      <c r="AO110" s="202" t="s">
        <v>210</v>
      </c>
      <c r="AP110" s="275"/>
      <c r="AQ110" s="275"/>
      <c r="AR110" s="275"/>
      <c r="AS110" s="275"/>
      <c r="AT110" s="275"/>
      <c r="AU110" s="275"/>
      <c r="AV110" s="275"/>
      <c r="AW110" s="275"/>
      <c r="AX110" s="275"/>
      <c r="AY110" s="275"/>
      <c r="AZ110" s="275"/>
      <c r="BA110" s="275"/>
      <c r="BB110" s="275"/>
      <c r="BC110" s="275"/>
      <c r="BD110" s="275"/>
      <c r="BE110" s="275"/>
      <c r="BF110" s="275"/>
      <c r="BG110" s="275"/>
      <c r="BH110" s="275"/>
      <c r="BI110" s="275"/>
      <c r="BJ110" s="275"/>
      <c r="BK110" s="275"/>
      <c r="BL110" s="275"/>
      <c r="BM110" s="275"/>
      <c r="BN110" s="275"/>
      <c r="BO110" s="275"/>
      <c r="BP110" s="275"/>
      <c r="BQ110" s="275"/>
      <c r="BR110" s="275"/>
      <c r="BS110" s="275"/>
      <c r="BT110" s="275"/>
      <c r="BU110" s="275"/>
      <c r="BV110" s="275"/>
      <c r="BW110" s="275"/>
      <c r="BX110" s="275"/>
      <c r="BY110" s="275"/>
      <c r="BZ110" s="275"/>
      <c r="CA110" s="275"/>
      <c r="CB110" s="275"/>
      <c r="CC110" s="46"/>
      <c r="CD110" s="46"/>
      <c r="CE110" s="46"/>
      <c r="CF110" s="46"/>
      <c r="CG110" s="46"/>
      <c r="CH110" s="46"/>
      <c r="CI110" s="46"/>
      <c r="CJ110" s="46"/>
      <c r="CK110" s="46"/>
      <c r="CL110" s="46"/>
      <c r="CM110" s="46"/>
      <c r="CN110" s="46"/>
      <c r="CO110" s="275"/>
      <c r="CP110" s="275"/>
      <c r="CQ110" s="46"/>
      <c r="CR110" s="46"/>
      <c r="CS110" s="46"/>
      <c r="CT110" s="46"/>
      <c r="CU110" s="46"/>
      <c r="CV110" s="46"/>
      <c r="CW110" s="46"/>
      <c r="CX110" s="46"/>
      <c r="CY110" s="46"/>
      <c r="CZ110" s="46"/>
      <c r="DA110" s="46"/>
      <c r="DB110" s="46"/>
      <c r="DC110" s="275"/>
      <c r="DD110" s="275"/>
      <c r="DE110" s="46"/>
      <c r="DF110" s="46"/>
      <c r="DG110" s="46"/>
      <c r="DH110" s="46"/>
      <c r="DI110" s="46"/>
      <c r="DJ110" s="46"/>
      <c r="DK110" s="46"/>
      <c r="DL110" s="46"/>
      <c r="DM110" s="46"/>
      <c r="DN110" s="46"/>
      <c r="DO110" s="46"/>
      <c r="DP110" s="46"/>
      <c r="DQ110" s="275"/>
      <c r="DR110" s="275"/>
      <c r="DS110" s="46"/>
      <c r="DT110" s="46"/>
      <c r="DU110" s="46"/>
      <c r="DV110" s="46"/>
      <c r="DW110" s="46"/>
      <c r="DX110" s="46"/>
      <c r="DY110" s="46"/>
      <c r="DZ110" s="46"/>
      <c r="EA110" s="46"/>
      <c r="EB110" s="46"/>
      <c r="EC110" s="46"/>
      <c r="ED110" s="46"/>
      <c r="EE110" s="275"/>
      <c r="EF110" s="49"/>
      <c r="EG110" s="275"/>
      <c r="EH110" s="45"/>
      <c r="EI110" s="38"/>
    </row>
    <row r="111" spans="1:139" ht="47.25" customHeight="1" x14ac:dyDescent="0.25">
      <c r="A111" s="447"/>
      <c r="B111" s="451"/>
      <c r="C111" s="275"/>
      <c r="D111" s="275"/>
      <c r="E111" s="275"/>
      <c r="F111" s="275"/>
      <c r="G111" s="275"/>
      <c r="H111" s="275"/>
      <c r="I111" s="275"/>
      <c r="J111" s="275"/>
      <c r="K111" s="447"/>
      <c r="L111" s="275"/>
      <c r="M111" s="275"/>
      <c r="N111" s="447"/>
      <c r="O111" s="275"/>
      <c r="P111" s="275"/>
      <c r="Q111" s="275"/>
      <c r="R111" s="275"/>
      <c r="S111" s="275"/>
      <c r="T111" s="275"/>
      <c r="U111" s="275"/>
      <c r="V111" s="275"/>
      <c r="W111" s="451"/>
      <c r="X111" s="275"/>
      <c r="Y111" s="275"/>
      <c r="Z111" s="275"/>
      <c r="AA111" s="275"/>
      <c r="AB111" s="275"/>
      <c r="AC111" s="275"/>
      <c r="AD111" s="275"/>
      <c r="AE111" s="275"/>
      <c r="AF111" s="473"/>
      <c r="AG111" s="275"/>
      <c r="AH111" s="275"/>
      <c r="AI111" s="275"/>
      <c r="AJ111" s="275"/>
      <c r="AK111" s="275"/>
      <c r="AL111" s="275"/>
      <c r="AM111" s="275"/>
      <c r="AN111" s="275"/>
      <c r="AO111" s="201" t="s">
        <v>211</v>
      </c>
      <c r="AP111" s="275"/>
      <c r="AQ111" s="275"/>
      <c r="AR111" s="275"/>
      <c r="AS111" s="275"/>
      <c r="AT111" s="275"/>
      <c r="AU111" s="275"/>
      <c r="AV111" s="275"/>
      <c r="AW111" s="275"/>
      <c r="AX111" s="275"/>
      <c r="AY111" s="275"/>
      <c r="AZ111" s="275"/>
      <c r="BA111" s="275"/>
      <c r="BB111" s="275"/>
      <c r="BC111" s="275"/>
      <c r="BD111" s="275"/>
      <c r="BE111" s="275"/>
      <c r="BF111" s="275"/>
      <c r="BG111" s="275"/>
      <c r="BH111" s="275"/>
      <c r="BI111" s="275"/>
      <c r="BJ111" s="275"/>
      <c r="BK111" s="275"/>
      <c r="BL111" s="275"/>
      <c r="BM111" s="275"/>
      <c r="BN111" s="275"/>
      <c r="BO111" s="275"/>
      <c r="BP111" s="275"/>
      <c r="BQ111" s="275"/>
      <c r="BR111" s="275"/>
      <c r="BS111" s="275"/>
      <c r="BT111" s="275"/>
      <c r="BU111" s="275"/>
      <c r="BV111" s="275"/>
      <c r="BW111" s="275"/>
      <c r="BX111" s="275"/>
      <c r="BY111" s="275"/>
      <c r="BZ111" s="275"/>
      <c r="CA111" s="275"/>
      <c r="CB111" s="275"/>
      <c r="CC111" s="46"/>
      <c r="CD111" s="46"/>
      <c r="CE111" s="46"/>
      <c r="CF111" s="46"/>
      <c r="CG111" s="46"/>
      <c r="CH111" s="46"/>
      <c r="CI111" s="46"/>
      <c r="CJ111" s="46"/>
      <c r="CK111" s="46"/>
      <c r="CL111" s="46"/>
      <c r="CM111" s="46"/>
      <c r="CN111" s="46"/>
      <c r="CO111" s="275"/>
      <c r="CP111" s="275"/>
      <c r="CQ111" s="46"/>
      <c r="CR111" s="46"/>
      <c r="CS111" s="46"/>
      <c r="CT111" s="46"/>
      <c r="CU111" s="46"/>
      <c r="CV111" s="46"/>
      <c r="CW111" s="46"/>
      <c r="CX111" s="46"/>
      <c r="CY111" s="46"/>
      <c r="CZ111" s="46"/>
      <c r="DA111" s="46"/>
      <c r="DB111" s="46"/>
      <c r="DC111" s="275"/>
      <c r="DD111" s="275"/>
      <c r="DE111" s="46"/>
      <c r="DF111" s="46"/>
      <c r="DG111" s="46"/>
      <c r="DH111" s="46"/>
      <c r="DI111" s="46"/>
      <c r="DJ111" s="46"/>
      <c r="DK111" s="46"/>
      <c r="DL111" s="46"/>
      <c r="DM111" s="46"/>
      <c r="DN111" s="46"/>
      <c r="DO111" s="46"/>
      <c r="DP111" s="46"/>
      <c r="DQ111" s="275"/>
      <c r="DR111" s="275"/>
      <c r="DS111" s="46"/>
      <c r="DT111" s="46"/>
      <c r="DU111" s="46"/>
      <c r="DV111" s="46"/>
      <c r="DW111" s="46"/>
      <c r="DX111" s="46"/>
      <c r="DY111" s="46"/>
      <c r="DZ111" s="46"/>
      <c r="EA111" s="46"/>
      <c r="EB111" s="46"/>
      <c r="EC111" s="46"/>
      <c r="ED111" s="46"/>
      <c r="EE111" s="275"/>
      <c r="EF111" s="49"/>
      <c r="EG111" s="275"/>
      <c r="EH111" s="45"/>
      <c r="EI111" s="38"/>
    </row>
    <row r="112" spans="1:139" ht="47.25" customHeight="1" x14ac:dyDescent="0.25">
      <c r="A112" s="447"/>
      <c r="B112" s="451"/>
      <c r="C112" s="275"/>
      <c r="D112" s="275"/>
      <c r="E112" s="275"/>
      <c r="F112" s="275"/>
      <c r="G112" s="275"/>
      <c r="H112" s="275"/>
      <c r="I112" s="275"/>
      <c r="J112" s="275"/>
      <c r="K112" s="447"/>
      <c r="L112" s="275"/>
      <c r="M112" s="275"/>
      <c r="N112" s="447"/>
      <c r="O112" s="275"/>
      <c r="P112" s="275"/>
      <c r="Q112" s="275"/>
      <c r="R112" s="275"/>
      <c r="S112" s="275"/>
      <c r="T112" s="275"/>
      <c r="U112" s="275"/>
      <c r="V112" s="275"/>
      <c r="W112" s="451"/>
      <c r="X112" s="275"/>
      <c r="Y112" s="275"/>
      <c r="Z112" s="275"/>
      <c r="AA112" s="275"/>
      <c r="AB112" s="275"/>
      <c r="AC112" s="275"/>
      <c r="AD112" s="275"/>
      <c r="AE112" s="275"/>
      <c r="AF112" s="473"/>
      <c r="AG112" s="275"/>
      <c r="AH112" s="275"/>
      <c r="AI112" s="275"/>
      <c r="AJ112" s="275"/>
      <c r="AK112" s="275"/>
      <c r="AL112" s="275"/>
      <c r="AM112" s="275"/>
      <c r="AN112" s="275"/>
      <c r="AO112" s="195" t="s">
        <v>212</v>
      </c>
      <c r="AP112" s="275"/>
      <c r="AQ112" s="275"/>
      <c r="AR112" s="275"/>
      <c r="AS112" s="275"/>
      <c r="AT112" s="275"/>
      <c r="AU112" s="275"/>
      <c r="AV112" s="275"/>
      <c r="AW112" s="275"/>
      <c r="AX112" s="275"/>
      <c r="AY112" s="275"/>
      <c r="AZ112" s="275"/>
      <c r="BA112" s="275"/>
      <c r="BB112" s="275"/>
      <c r="BC112" s="275"/>
      <c r="BD112" s="275"/>
      <c r="BE112" s="275"/>
      <c r="BF112" s="275"/>
      <c r="BG112" s="275"/>
      <c r="BH112" s="275"/>
      <c r="BI112" s="275"/>
      <c r="BJ112" s="275"/>
      <c r="BK112" s="275"/>
      <c r="BL112" s="275"/>
      <c r="BM112" s="275"/>
      <c r="BN112" s="275"/>
      <c r="BO112" s="275"/>
      <c r="BP112" s="275"/>
      <c r="BQ112" s="275"/>
      <c r="BR112" s="275"/>
      <c r="BS112" s="275"/>
      <c r="BT112" s="275"/>
      <c r="BU112" s="275"/>
      <c r="BV112" s="275"/>
      <c r="BW112" s="275"/>
      <c r="BX112" s="275"/>
      <c r="BY112" s="275"/>
      <c r="BZ112" s="275"/>
      <c r="CA112" s="275"/>
      <c r="CB112" s="275"/>
      <c r="CC112" s="46"/>
      <c r="CD112" s="46"/>
      <c r="CE112" s="46"/>
      <c r="CF112" s="46"/>
      <c r="CG112" s="46"/>
      <c r="CH112" s="46"/>
      <c r="CI112" s="46"/>
      <c r="CJ112" s="46"/>
      <c r="CK112" s="46"/>
      <c r="CL112" s="46"/>
      <c r="CM112" s="46"/>
      <c r="CN112" s="46"/>
      <c r="CO112" s="275"/>
      <c r="CP112" s="275"/>
      <c r="CQ112" s="46"/>
      <c r="CR112" s="46"/>
      <c r="CS112" s="46"/>
      <c r="CT112" s="46"/>
      <c r="CU112" s="46"/>
      <c r="CV112" s="46"/>
      <c r="CW112" s="46"/>
      <c r="CX112" s="46"/>
      <c r="CY112" s="46"/>
      <c r="CZ112" s="46"/>
      <c r="DA112" s="46"/>
      <c r="DB112" s="46"/>
      <c r="DC112" s="275"/>
      <c r="DD112" s="275"/>
      <c r="DE112" s="46"/>
      <c r="DF112" s="46"/>
      <c r="DG112" s="46"/>
      <c r="DH112" s="46"/>
      <c r="DI112" s="46"/>
      <c r="DJ112" s="46"/>
      <c r="DK112" s="46"/>
      <c r="DL112" s="46"/>
      <c r="DM112" s="46"/>
      <c r="DN112" s="46"/>
      <c r="DO112" s="46"/>
      <c r="DP112" s="46"/>
      <c r="DQ112" s="275"/>
      <c r="DR112" s="275"/>
      <c r="DS112" s="46"/>
      <c r="DT112" s="46"/>
      <c r="DU112" s="46"/>
      <c r="DV112" s="46"/>
      <c r="DW112" s="46"/>
      <c r="DX112" s="46"/>
      <c r="DY112" s="46"/>
      <c r="DZ112" s="46"/>
      <c r="EA112" s="46"/>
      <c r="EB112" s="46"/>
      <c r="EC112" s="46"/>
      <c r="ED112" s="46"/>
      <c r="EE112" s="275"/>
      <c r="EF112" s="49"/>
      <c r="EG112" s="275"/>
      <c r="EH112" s="45"/>
      <c r="EI112" s="38"/>
    </row>
    <row r="113" spans="1:139" ht="47.25" customHeight="1" x14ac:dyDescent="0.25">
      <c r="A113" s="447"/>
      <c r="B113" s="451"/>
      <c r="C113" s="275"/>
      <c r="D113" s="275"/>
      <c r="E113" s="275"/>
      <c r="F113" s="275"/>
      <c r="G113" s="275"/>
      <c r="H113" s="275"/>
      <c r="I113" s="275"/>
      <c r="J113" s="275"/>
      <c r="K113" s="447"/>
      <c r="L113" s="275"/>
      <c r="M113" s="275"/>
      <c r="N113" s="447"/>
      <c r="O113" s="275"/>
      <c r="P113" s="275"/>
      <c r="Q113" s="275"/>
      <c r="R113" s="275"/>
      <c r="S113" s="275"/>
      <c r="T113" s="275"/>
      <c r="U113" s="275"/>
      <c r="V113" s="275"/>
      <c r="W113" s="451"/>
      <c r="X113" s="275"/>
      <c r="Y113" s="275"/>
      <c r="Z113" s="275"/>
      <c r="AA113" s="275"/>
      <c r="AB113" s="275"/>
      <c r="AC113" s="275"/>
      <c r="AD113" s="275"/>
      <c r="AE113" s="275"/>
      <c r="AF113" s="473"/>
      <c r="AG113" s="275"/>
      <c r="AH113" s="275"/>
      <c r="AI113" s="275"/>
      <c r="AJ113" s="275"/>
      <c r="AK113" s="275"/>
      <c r="AL113" s="275"/>
      <c r="AM113" s="275"/>
      <c r="AN113" s="275"/>
      <c r="AO113" s="195" t="s">
        <v>213</v>
      </c>
      <c r="AP113" s="275"/>
      <c r="AQ113" s="275"/>
      <c r="AR113" s="275"/>
      <c r="AS113" s="275"/>
      <c r="AT113" s="275"/>
      <c r="AU113" s="275"/>
      <c r="AV113" s="275"/>
      <c r="AW113" s="275"/>
      <c r="AX113" s="275"/>
      <c r="AY113" s="275"/>
      <c r="AZ113" s="275"/>
      <c r="BA113" s="275"/>
      <c r="BB113" s="275"/>
      <c r="BC113" s="275"/>
      <c r="BD113" s="275"/>
      <c r="BE113" s="275"/>
      <c r="BF113" s="275"/>
      <c r="BG113" s="275"/>
      <c r="BH113" s="275"/>
      <c r="BI113" s="275"/>
      <c r="BJ113" s="275"/>
      <c r="BK113" s="275"/>
      <c r="BL113" s="275"/>
      <c r="BM113" s="275"/>
      <c r="BN113" s="275"/>
      <c r="BO113" s="275"/>
      <c r="BP113" s="275"/>
      <c r="BQ113" s="275"/>
      <c r="BR113" s="275"/>
      <c r="BS113" s="275"/>
      <c r="BT113" s="275"/>
      <c r="BU113" s="275"/>
      <c r="BV113" s="275"/>
      <c r="BW113" s="275"/>
      <c r="BX113" s="275"/>
      <c r="BY113" s="275"/>
      <c r="BZ113" s="275"/>
      <c r="CA113" s="275"/>
      <c r="CB113" s="275"/>
      <c r="CC113" s="46"/>
      <c r="CD113" s="46"/>
      <c r="CE113" s="46"/>
      <c r="CF113" s="46"/>
      <c r="CG113" s="46"/>
      <c r="CH113" s="46"/>
      <c r="CI113" s="46"/>
      <c r="CJ113" s="46"/>
      <c r="CK113" s="46"/>
      <c r="CL113" s="46"/>
      <c r="CM113" s="46"/>
      <c r="CN113" s="46"/>
      <c r="CO113" s="275"/>
      <c r="CP113" s="275"/>
      <c r="CQ113" s="46"/>
      <c r="CR113" s="46"/>
      <c r="CS113" s="46"/>
      <c r="CT113" s="46"/>
      <c r="CU113" s="46"/>
      <c r="CV113" s="46"/>
      <c r="CW113" s="46"/>
      <c r="CX113" s="46"/>
      <c r="CY113" s="46"/>
      <c r="CZ113" s="46"/>
      <c r="DA113" s="46"/>
      <c r="DB113" s="46"/>
      <c r="DC113" s="275"/>
      <c r="DD113" s="275"/>
      <c r="DE113" s="46"/>
      <c r="DF113" s="46"/>
      <c r="DG113" s="46"/>
      <c r="DH113" s="46"/>
      <c r="DI113" s="46"/>
      <c r="DJ113" s="46"/>
      <c r="DK113" s="46"/>
      <c r="DL113" s="46"/>
      <c r="DM113" s="46"/>
      <c r="DN113" s="46"/>
      <c r="DO113" s="46"/>
      <c r="DP113" s="46"/>
      <c r="DQ113" s="275"/>
      <c r="DR113" s="275"/>
      <c r="DS113" s="46"/>
      <c r="DT113" s="46"/>
      <c r="DU113" s="46"/>
      <c r="DV113" s="46"/>
      <c r="DW113" s="46"/>
      <c r="DX113" s="46"/>
      <c r="DY113" s="46"/>
      <c r="DZ113" s="46"/>
      <c r="EA113" s="46"/>
      <c r="EB113" s="46"/>
      <c r="EC113" s="46"/>
      <c r="ED113" s="46"/>
      <c r="EE113" s="275"/>
      <c r="EF113" s="49"/>
      <c r="EG113" s="275"/>
      <c r="EH113" s="45"/>
      <c r="EI113" s="38"/>
    </row>
    <row r="114" spans="1:139" ht="47.25" customHeight="1" x14ac:dyDescent="0.25">
      <c r="A114" s="447"/>
      <c r="B114" s="451"/>
      <c r="C114" s="275"/>
      <c r="D114" s="275"/>
      <c r="E114" s="275"/>
      <c r="F114" s="275"/>
      <c r="G114" s="275"/>
      <c r="H114" s="275"/>
      <c r="I114" s="275"/>
      <c r="J114" s="275"/>
      <c r="K114" s="447"/>
      <c r="L114" s="275"/>
      <c r="M114" s="275"/>
      <c r="N114" s="447"/>
      <c r="O114" s="275"/>
      <c r="P114" s="275"/>
      <c r="Q114" s="275"/>
      <c r="R114" s="275"/>
      <c r="S114" s="275"/>
      <c r="T114" s="275"/>
      <c r="U114" s="275"/>
      <c r="V114" s="275"/>
      <c r="W114" s="451"/>
      <c r="X114" s="275"/>
      <c r="Y114" s="275"/>
      <c r="Z114" s="275"/>
      <c r="AA114" s="275"/>
      <c r="AB114" s="275"/>
      <c r="AC114" s="275"/>
      <c r="AD114" s="275"/>
      <c r="AE114" s="275"/>
      <c r="AF114" s="473"/>
      <c r="AG114" s="275"/>
      <c r="AH114" s="275"/>
      <c r="AI114" s="275"/>
      <c r="AJ114" s="275"/>
      <c r="AK114" s="275"/>
      <c r="AL114" s="275"/>
      <c r="AM114" s="275"/>
      <c r="AN114" s="275"/>
      <c r="AO114" s="199" t="s">
        <v>214</v>
      </c>
      <c r="AP114" s="275"/>
      <c r="AQ114" s="275"/>
      <c r="AR114" s="275"/>
      <c r="AS114" s="275"/>
      <c r="AT114" s="275"/>
      <c r="AU114" s="275"/>
      <c r="AV114" s="275"/>
      <c r="AW114" s="275"/>
      <c r="AX114" s="275"/>
      <c r="AY114" s="275"/>
      <c r="AZ114" s="275"/>
      <c r="BA114" s="275"/>
      <c r="BB114" s="275"/>
      <c r="BC114" s="275"/>
      <c r="BD114" s="275"/>
      <c r="BE114" s="275"/>
      <c r="BF114" s="275"/>
      <c r="BG114" s="275"/>
      <c r="BH114" s="275"/>
      <c r="BI114" s="275"/>
      <c r="BJ114" s="275"/>
      <c r="BK114" s="275"/>
      <c r="BL114" s="275"/>
      <c r="BM114" s="275"/>
      <c r="BN114" s="275"/>
      <c r="BO114" s="275"/>
      <c r="BP114" s="275"/>
      <c r="BQ114" s="275"/>
      <c r="BR114" s="275"/>
      <c r="BS114" s="275"/>
      <c r="BT114" s="275"/>
      <c r="BU114" s="275"/>
      <c r="BV114" s="275"/>
      <c r="BW114" s="275"/>
      <c r="BX114" s="275"/>
      <c r="BY114" s="275"/>
      <c r="BZ114" s="275"/>
      <c r="CA114" s="275"/>
      <c r="CB114" s="275"/>
      <c r="CC114" s="46"/>
      <c r="CD114" s="46"/>
      <c r="CE114" s="46"/>
      <c r="CF114" s="46"/>
      <c r="CG114" s="46"/>
      <c r="CH114" s="46"/>
      <c r="CI114" s="46"/>
      <c r="CJ114" s="46"/>
      <c r="CK114" s="46"/>
      <c r="CL114" s="46"/>
      <c r="CM114" s="46"/>
      <c r="CN114" s="46"/>
      <c r="CO114" s="275"/>
      <c r="CP114" s="275"/>
      <c r="CQ114" s="46"/>
      <c r="CR114" s="46"/>
      <c r="CS114" s="46"/>
      <c r="CT114" s="46"/>
      <c r="CU114" s="46"/>
      <c r="CV114" s="46"/>
      <c r="CW114" s="46"/>
      <c r="CX114" s="46"/>
      <c r="CY114" s="46"/>
      <c r="CZ114" s="46"/>
      <c r="DA114" s="46"/>
      <c r="DB114" s="46"/>
      <c r="DC114" s="275"/>
      <c r="DD114" s="275"/>
      <c r="DE114" s="46"/>
      <c r="DF114" s="46"/>
      <c r="DG114" s="46"/>
      <c r="DH114" s="46"/>
      <c r="DI114" s="46"/>
      <c r="DJ114" s="46"/>
      <c r="DK114" s="46"/>
      <c r="DL114" s="46"/>
      <c r="DM114" s="46"/>
      <c r="DN114" s="46"/>
      <c r="DO114" s="46"/>
      <c r="DP114" s="46"/>
      <c r="DQ114" s="275"/>
      <c r="DR114" s="275"/>
      <c r="DS114" s="46"/>
      <c r="DT114" s="46"/>
      <c r="DU114" s="46"/>
      <c r="DV114" s="46"/>
      <c r="DW114" s="46"/>
      <c r="DX114" s="46"/>
      <c r="DY114" s="46"/>
      <c r="DZ114" s="46"/>
      <c r="EA114" s="46"/>
      <c r="EB114" s="46"/>
      <c r="EC114" s="46"/>
      <c r="ED114" s="46"/>
      <c r="EE114" s="275"/>
      <c r="EF114" s="49"/>
      <c r="EG114" s="275"/>
      <c r="EH114" s="45"/>
      <c r="EI114" s="38"/>
    </row>
    <row r="115" spans="1:139" ht="47.25" customHeight="1" x14ac:dyDescent="0.25">
      <c r="A115" s="447"/>
      <c r="B115" s="451"/>
      <c r="C115" s="275"/>
      <c r="D115" s="275"/>
      <c r="E115" s="275"/>
      <c r="F115" s="275"/>
      <c r="G115" s="275"/>
      <c r="H115" s="275"/>
      <c r="I115" s="275"/>
      <c r="J115" s="275"/>
      <c r="K115" s="447"/>
      <c r="L115" s="275"/>
      <c r="M115" s="275"/>
      <c r="N115" s="447"/>
      <c r="O115" s="275"/>
      <c r="P115" s="275"/>
      <c r="Q115" s="275"/>
      <c r="R115" s="275"/>
      <c r="S115" s="275"/>
      <c r="T115" s="275"/>
      <c r="U115" s="275"/>
      <c r="V115" s="275"/>
      <c r="W115" s="451"/>
      <c r="X115" s="275"/>
      <c r="Y115" s="275"/>
      <c r="Z115" s="275"/>
      <c r="AA115" s="275"/>
      <c r="AB115" s="275"/>
      <c r="AC115" s="275"/>
      <c r="AD115" s="275"/>
      <c r="AE115" s="275"/>
      <c r="AF115" s="473"/>
      <c r="AG115" s="275"/>
      <c r="AH115" s="275"/>
      <c r="AI115" s="275"/>
      <c r="AJ115" s="275"/>
      <c r="AK115" s="275"/>
      <c r="AL115" s="275"/>
      <c r="AM115" s="275"/>
      <c r="AN115" s="275"/>
      <c r="AO115" s="203" t="s">
        <v>215</v>
      </c>
      <c r="AP115" s="275"/>
      <c r="AQ115" s="275"/>
      <c r="AR115" s="275"/>
      <c r="AS115" s="275"/>
      <c r="AT115" s="275"/>
      <c r="AU115" s="275"/>
      <c r="AV115" s="307" t="s">
        <v>216</v>
      </c>
      <c r="AW115" s="300" t="s">
        <v>148</v>
      </c>
      <c r="AX115" s="307" t="s">
        <v>129</v>
      </c>
      <c r="AY115" s="300"/>
      <c r="AZ115" s="300"/>
      <c r="BA115" s="274">
        <v>0</v>
      </c>
      <c r="BB115" s="274">
        <v>61252491.799999997</v>
      </c>
      <c r="BC115" s="274">
        <v>61252491.799999997</v>
      </c>
      <c r="BD115" s="274">
        <v>61252491.799999997</v>
      </c>
      <c r="BE115" s="274">
        <v>61252491.799999997</v>
      </c>
      <c r="BF115" s="274">
        <v>61252491.799999997</v>
      </c>
      <c r="BG115" s="274">
        <v>61252491.799999997</v>
      </c>
      <c r="BH115" s="274">
        <v>61252491.799999997</v>
      </c>
      <c r="BI115" s="274">
        <v>61252491.799999997</v>
      </c>
      <c r="BJ115" s="274">
        <v>61252491.799999997</v>
      </c>
      <c r="BK115" s="274">
        <v>61252491.799999997</v>
      </c>
      <c r="BL115" s="274">
        <v>61252492</v>
      </c>
      <c r="BM115" s="390">
        <f>SUM(BA115:BL127)</f>
        <v>673777410</v>
      </c>
      <c r="BN115" s="371">
        <v>0</v>
      </c>
      <c r="BO115" s="275"/>
      <c r="BP115" s="275"/>
      <c r="BQ115" s="275"/>
      <c r="BR115" s="275"/>
      <c r="BS115" s="302"/>
      <c r="BT115" s="275"/>
      <c r="BU115" s="275"/>
      <c r="BV115" s="275"/>
      <c r="BW115" s="275"/>
      <c r="BX115" s="275"/>
      <c r="BY115" s="302"/>
      <c r="BZ115" s="275"/>
      <c r="CA115" s="275"/>
      <c r="CB115" s="371">
        <f>743777410-70000000</f>
        <v>673777410</v>
      </c>
      <c r="CC115" s="46"/>
      <c r="CD115" s="46"/>
      <c r="CE115" s="46"/>
      <c r="CF115" s="46"/>
      <c r="CG115" s="46"/>
      <c r="CH115" s="46"/>
      <c r="CI115" s="46"/>
      <c r="CJ115" s="46"/>
      <c r="CK115" s="46"/>
      <c r="CL115" s="46"/>
      <c r="CM115" s="46"/>
      <c r="CN115" s="46"/>
      <c r="CO115" s="275"/>
      <c r="CP115" s="371">
        <f>743777410-70000000</f>
        <v>673777410</v>
      </c>
      <c r="CQ115" s="46"/>
      <c r="CR115" s="46"/>
      <c r="CS115" s="46"/>
      <c r="CT115" s="46"/>
      <c r="CU115" s="46"/>
      <c r="CV115" s="46"/>
      <c r="CW115" s="46"/>
      <c r="CX115" s="46"/>
      <c r="CY115" s="46"/>
      <c r="CZ115" s="46"/>
      <c r="DA115" s="46"/>
      <c r="DB115" s="46"/>
      <c r="DC115" s="275"/>
      <c r="DD115" s="371">
        <f>743777410-70000000</f>
        <v>673777410</v>
      </c>
      <c r="DE115" s="46"/>
      <c r="DF115" s="46"/>
      <c r="DG115" s="46"/>
      <c r="DH115" s="46"/>
      <c r="DI115" s="46"/>
      <c r="DJ115" s="46"/>
      <c r="DK115" s="46"/>
      <c r="DL115" s="46"/>
      <c r="DM115" s="46"/>
      <c r="DN115" s="46"/>
      <c r="DO115" s="46"/>
      <c r="DP115" s="46"/>
      <c r="DQ115" s="275"/>
      <c r="DR115" s="371">
        <f>743777410-70000000</f>
        <v>673777410</v>
      </c>
      <c r="DS115" s="46"/>
      <c r="DT115" s="46"/>
      <c r="DU115" s="46"/>
      <c r="DV115" s="46"/>
      <c r="DW115" s="46"/>
      <c r="DX115" s="46"/>
      <c r="DY115" s="46"/>
      <c r="DZ115" s="46"/>
      <c r="EA115" s="46"/>
      <c r="EB115" s="46"/>
      <c r="EC115" s="46"/>
      <c r="ED115" s="46"/>
      <c r="EE115" s="275"/>
      <c r="EF115" s="49"/>
      <c r="EG115" s="275"/>
      <c r="EH115" s="45"/>
      <c r="EI115" s="38"/>
    </row>
    <row r="116" spans="1:139" ht="47.25" customHeight="1" x14ac:dyDescent="0.25">
      <c r="A116" s="447"/>
      <c r="B116" s="451"/>
      <c r="C116" s="275"/>
      <c r="D116" s="275"/>
      <c r="E116" s="275"/>
      <c r="F116" s="275"/>
      <c r="G116" s="275"/>
      <c r="H116" s="275"/>
      <c r="I116" s="275"/>
      <c r="J116" s="275"/>
      <c r="K116" s="447"/>
      <c r="L116" s="275"/>
      <c r="M116" s="275"/>
      <c r="N116" s="447"/>
      <c r="O116" s="275"/>
      <c r="P116" s="275"/>
      <c r="Q116" s="275"/>
      <c r="R116" s="275"/>
      <c r="S116" s="275"/>
      <c r="T116" s="275"/>
      <c r="U116" s="275"/>
      <c r="V116" s="275"/>
      <c r="W116" s="451"/>
      <c r="X116" s="275"/>
      <c r="Y116" s="275"/>
      <c r="Z116" s="275"/>
      <c r="AA116" s="275"/>
      <c r="AB116" s="275"/>
      <c r="AC116" s="275"/>
      <c r="AD116" s="275"/>
      <c r="AE116" s="275"/>
      <c r="AF116" s="473"/>
      <c r="AG116" s="275"/>
      <c r="AH116" s="275"/>
      <c r="AI116" s="275"/>
      <c r="AJ116" s="275"/>
      <c r="AK116" s="275"/>
      <c r="AL116" s="275"/>
      <c r="AM116" s="275"/>
      <c r="AN116" s="275"/>
      <c r="AO116" s="81" t="s">
        <v>217</v>
      </c>
      <c r="AP116" s="275"/>
      <c r="AQ116" s="275"/>
      <c r="AR116" s="275"/>
      <c r="AS116" s="275"/>
      <c r="AT116" s="275"/>
      <c r="AU116" s="275"/>
      <c r="AV116" s="275"/>
      <c r="AW116" s="275"/>
      <c r="AX116" s="275"/>
      <c r="AY116" s="275"/>
      <c r="AZ116" s="275"/>
      <c r="BA116" s="275"/>
      <c r="BB116" s="275"/>
      <c r="BC116" s="275"/>
      <c r="BD116" s="275"/>
      <c r="BE116" s="275"/>
      <c r="BF116" s="275"/>
      <c r="BG116" s="275"/>
      <c r="BH116" s="275"/>
      <c r="BI116" s="275"/>
      <c r="BJ116" s="275"/>
      <c r="BK116" s="275"/>
      <c r="BL116" s="275"/>
      <c r="BM116" s="275"/>
      <c r="BN116" s="275"/>
      <c r="BO116" s="275"/>
      <c r="BP116" s="275"/>
      <c r="BQ116" s="275"/>
      <c r="BR116" s="275"/>
      <c r="BS116" s="275"/>
      <c r="BT116" s="275"/>
      <c r="BU116" s="275"/>
      <c r="BV116" s="275"/>
      <c r="BW116" s="275"/>
      <c r="BX116" s="275"/>
      <c r="BY116" s="275"/>
      <c r="BZ116" s="275"/>
      <c r="CA116" s="275"/>
      <c r="CB116" s="275"/>
      <c r="CC116" s="46"/>
      <c r="CD116" s="46"/>
      <c r="CE116" s="46"/>
      <c r="CF116" s="46"/>
      <c r="CG116" s="46"/>
      <c r="CH116" s="46"/>
      <c r="CI116" s="46"/>
      <c r="CJ116" s="46"/>
      <c r="CK116" s="46"/>
      <c r="CL116" s="46"/>
      <c r="CM116" s="46"/>
      <c r="CN116" s="46"/>
      <c r="CO116" s="275"/>
      <c r="CP116" s="275"/>
      <c r="CQ116" s="46"/>
      <c r="CR116" s="46"/>
      <c r="CS116" s="46"/>
      <c r="CT116" s="46"/>
      <c r="CU116" s="46"/>
      <c r="CV116" s="46"/>
      <c r="CW116" s="46"/>
      <c r="CX116" s="46"/>
      <c r="CY116" s="46"/>
      <c r="CZ116" s="46"/>
      <c r="DA116" s="46"/>
      <c r="DB116" s="46"/>
      <c r="DC116" s="275"/>
      <c r="DD116" s="275"/>
      <c r="DE116" s="46"/>
      <c r="DF116" s="46"/>
      <c r="DG116" s="46"/>
      <c r="DH116" s="46"/>
      <c r="DI116" s="46"/>
      <c r="DJ116" s="46"/>
      <c r="DK116" s="46"/>
      <c r="DL116" s="46"/>
      <c r="DM116" s="46"/>
      <c r="DN116" s="46"/>
      <c r="DO116" s="46"/>
      <c r="DP116" s="46"/>
      <c r="DQ116" s="275"/>
      <c r="DR116" s="275"/>
      <c r="DS116" s="46"/>
      <c r="DT116" s="46"/>
      <c r="DU116" s="46"/>
      <c r="DV116" s="46"/>
      <c r="DW116" s="46"/>
      <c r="DX116" s="46"/>
      <c r="DY116" s="46"/>
      <c r="DZ116" s="46"/>
      <c r="EA116" s="46"/>
      <c r="EB116" s="46"/>
      <c r="EC116" s="46"/>
      <c r="ED116" s="46"/>
      <c r="EE116" s="275"/>
      <c r="EF116" s="49"/>
      <c r="EG116" s="275"/>
      <c r="EH116" s="45"/>
      <c r="EI116" s="38"/>
    </row>
    <row r="117" spans="1:139" ht="47.25" customHeight="1" x14ac:dyDescent="0.25">
      <c r="A117" s="447"/>
      <c r="B117" s="451"/>
      <c r="C117" s="275"/>
      <c r="D117" s="275"/>
      <c r="E117" s="275"/>
      <c r="F117" s="275"/>
      <c r="G117" s="275"/>
      <c r="H117" s="275"/>
      <c r="I117" s="275"/>
      <c r="J117" s="275"/>
      <c r="K117" s="447"/>
      <c r="L117" s="275"/>
      <c r="M117" s="275"/>
      <c r="N117" s="447"/>
      <c r="O117" s="275"/>
      <c r="P117" s="275"/>
      <c r="Q117" s="275"/>
      <c r="R117" s="275"/>
      <c r="S117" s="275"/>
      <c r="T117" s="275"/>
      <c r="U117" s="275"/>
      <c r="V117" s="275"/>
      <c r="W117" s="451"/>
      <c r="X117" s="275"/>
      <c r="Y117" s="275"/>
      <c r="Z117" s="275"/>
      <c r="AA117" s="275"/>
      <c r="AB117" s="275"/>
      <c r="AC117" s="275"/>
      <c r="AD117" s="275"/>
      <c r="AE117" s="275"/>
      <c r="AF117" s="473"/>
      <c r="AG117" s="275"/>
      <c r="AH117" s="275"/>
      <c r="AI117" s="275"/>
      <c r="AJ117" s="275"/>
      <c r="AK117" s="275"/>
      <c r="AL117" s="275"/>
      <c r="AM117" s="275"/>
      <c r="AN117" s="275"/>
      <c r="AO117" s="199" t="s">
        <v>458</v>
      </c>
      <c r="AP117" s="275"/>
      <c r="AQ117" s="275"/>
      <c r="AR117" s="275"/>
      <c r="AS117" s="275"/>
      <c r="AT117" s="275"/>
      <c r="AU117" s="275"/>
      <c r="AV117" s="275"/>
      <c r="AW117" s="275"/>
      <c r="AX117" s="275"/>
      <c r="AY117" s="275"/>
      <c r="AZ117" s="275"/>
      <c r="BA117" s="275"/>
      <c r="BB117" s="275"/>
      <c r="BC117" s="275"/>
      <c r="BD117" s="275"/>
      <c r="BE117" s="275"/>
      <c r="BF117" s="275"/>
      <c r="BG117" s="275"/>
      <c r="BH117" s="275"/>
      <c r="BI117" s="275"/>
      <c r="BJ117" s="275"/>
      <c r="BK117" s="275"/>
      <c r="BL117" s="275"/>
      <c r="BM117" s="275"/>
      <c r="BN117" s="275"/>
      <c r="BO117" s="275"/>
      <c r="BP117" s="275"/>
      <c r="BQ117" s="275"/>
      <c r="BR117" s="275"/>
      <c r="BS117" s="275"/>
      <c r="BT117" s="275"/>
      <c r="BU117" s="275"/>
      <c r="BV117" s="275"/>
      <c r="BW117" s="275"/>
      <c r="BX117" s="275"/>
      <c r="BY117" s="275"/>
      <c r="BZ117" s="275"/>
      <c r="CA117" s="275"/>
      <c r="CB117" s="275"/>
      <c r="CC117" s="46"/>
      <c r="CD117" s="46"/>
      <c r="CE117" s="46"/>
      <c r="CF117" s="46"/>
      <c r="CG117" s="46"/>
      <c r="CH117" s="46"/>
      <c r="CI117" s="46"/>
      <c r="CJ117" s="46"/>
      <c r="CK117" s="46"/>
      <c r="CL117" s="46"/>
      <c r="CM117" s="46"/>
      <c r="CN117" s="46"/>
      <c r="CO117" s="275"/>
      <c r="CP117" s="275"/>
      <c r="CQ117" s="46"/>
      <c r="CR117" s="46"/>
      <c r="CS117" s="46"/>
      <c r="CT117" s="46"/>
      <c r="CU117" s="46"/>
      <c r="CV117" s="46"/>
      <c r="CW117" s="46"/>
      <c r="CX117" s="46"/>
      <c r="CY117" s="46"/>
      <c r="CZ117" s="46"/>
      <c r="DA117" s="46"/>
      <c r="DB117" s="46"/>
      <c r="DC117" s="275"/>
      <c r="DD117" s="275"/>
      <c r="DE117" s="46"/>
      <c r="DF117" s="46"/>
      <c r="DG117" s="46"/>
      <c r="DH117" s="46"/>
      <c r="DI117" s="46"/>
      <c r="DJ117" s="46"/>
      <c r="DK117" s="46"/>
      <c r="DL117" s="46"/>
      <c r="DM117" s="46"/>
      <c r="DN117" s="46"/>
      <c r="DO117" s="46"/>
      <c r="DP117" s="46"/>
      <c r="DQ117" s="275"/>
      <c r="DR117" s="275"/>
      <c r="DS117" s="46"/>
      <c r="DT117" s="46"/>
      <c r="DU117" s="46"/>
      <c r="DV117" s="46"/>
      <c r="DW117" s="46"/>
      <c r="DX117" s="46"/>
      <c r="DY117" s="46"/>
      <c r="DZ117" s="46"/>
      <c r="EA117" s="46"/>
      <c r="EB117" s="46"/>
      <c r="EC117" s="46"/>
      <c r="ED117" s="46"/>
      <c r="EE117" s="275"/>
      <c r="EF117" s="49"/>
      <c r="EG117" s="275"/>
      <c r="EH117" s="45"/>
      <c r="EI117" s="38"/>
    </row>
    <row r="118" spans="1:139" ht="47.25" customHeight="1" x14ac:dyDescent="0.25">
      <c r="A118" s="447"/>
      <c r="B118" s="451"/>
      <c r="C118" s="275"/>
      <c r="D118" s="275"/>
      <c r="E118" s="275"/>
      <c r="F118" s="275"/>
      <c r="G118" s="275"/>
      <c r="H118" s="275"/>
      <c r="I118" s="275"/>
      <c r="J118" s="275"/>
      <c r="K118" s="447"/>
      <c r="L118" s="275"/>
      <c r="M118" s="275"/>
      <c r="N118" s="447"/>
      <c r="O118" s="275"/>
      <c r="P118" s="275"/>
      <c r="Q118" s="275"/>
      <c r="R118" s="275"/>
      <c r="S118" s="275"/>
      <c r="T118" s="275"/>
      <c r="U118" s="275"/>
      <c r="V118" s="275"/>
      <c r="W118" s="451"/>
      <c r="X118" s="275"/>
      <c r="Y118" s="275"/>
      <c r="Z118" s="275"/>
      <c r="AA118" s="275"/>
      <c r="AB118" s="275"/>
      <c r="AC118" s="275"/>
      <c r="AD118" s="275"/>
      <c r="AE118" s="275"/>
      <c r="AF118" s="473"/>
      <c r="AG118" s="275"/>
      <c r="AH118" s="275"/>
      <c r="AI118" s="275"/>
      <c r="AJ118" s="275"/>
      <c r="AK118" s="275"/>
      <c r="AL118" s="275"/>
      <c r="AM118" s="275"/>
      <c r="AN118" s="275"/>
      <c r="AO118" s="203" t="s">
        <v>218</v>
      </c>
      <c r="AP118" s="275"/>
      <c r="AQ118" s="275"/>
      <c r="AR118" s="275"/>
      <c r="AS118" s="275"/>
      <c r="AT118" s="275"/>
      <c r="AU118" s="275"/>
      <c r="AV118" s="275"/>
      <c r="AW118" s="275"/>
      <c r="AX118" s="275"/>
      <c r="AY118" s="275"/>
      <c r="AZ118" s="275"/>
      <c r="BA118" s="275"/>
      <c r="BB118" s="275"/>
      <c r="BC118" s="275"/>
      <c r="BD118" s="275"/>
      <c r="BE118" s="275"/>
      <c r="BF118" s="275"/>
      <c r="BG118" s="275"/>
      <c r="BH118" s="275"/>
      <c r="BI118" s="275"/>
      <c r="BJ118" s="275"/>
      <c r="BK118" s="275"/>
      <c r="BL118" s="275"/>
      <c r="BM118" s="275"/>
      <c r="BN118" s="275"/>
      <c r="BO118" s="275"/>
      <c r="BP118" s="275"/>
      <c r="BQ118" s="275"/>
      <c r="BR118" s="275"/>
      <c r="BS118" s="275"/>
      <c r="BT118" s="275"/>
      <c r="BU118" s="275"/>
      <c r="BV118" s="275"/>
      <c r="BW118" s="275"/>
      <c r="BX118" s="275"/>
      <c r="BY118" s="275"/>
      <c r="BZ118" s="275"/>
      <c r="CA118" s="275"/>
      <c r="CB118" s="275"/>
      <c r="CC118" s="46"/>
      <c r="CD118" s="46"/>
      <c r="CE118" s="46"/>
      <c r="CF118" s="46"/>
      <c r="CG118" s="46"/>
      <c r="CH118" s="46"/>
      <c r="CI118" s="46"/>
      <c r="CJ118" s="46"/>
      <c r="CK118" s="46"/>
      <c r="CL118" s="46"/>
      <c r="CM118" s="46"/>
      <c r="CN118" s="46"/>
      <c r="CO118" s="275"/>
      <c r="CP118" s="275"/>
      <c r="CQ118" s="46"/>
      <c r="CR118" s="46"/>
      <c r="CS118" s="46"/>
      <c r="CT118" s="46"/>
      <c r="CU118" s="46"/>
      <c r="CV118" s="46"/>
      <c r="CW118" s="46"/>
      <c r="CX118" s="46"/>
      <c r="CY118" s="46"/>
      <c r="CZ118" s="46"/>
      <c r="DA118" s="46"/>
      <c r="DB118" s="46"/>
      <c r="DC118" s="275"/>
      <c r="DD118" s="275"/>
      <c r="DE118" s="46"/>
      <c r="DF118" s="46"/>
      <c r="DG118" s="46"/>
      <c r="DH118" s="46"/>
      <c r="DI118" s="46"/>
      <c r="DJ118" s="46"/>
      <c r="DK118" s="46"/>
      <c r="DL118" s="46"/>
      <c r="DM118" s="46"/>
      <c r="DN118" s="46"/>
      <c r="DO118" s="46"/>
      <c r="DP118" s="46"/>
      <c r="DQ118" s="275"/>
      <c r="DR118" s="275"/>
      <c r="DS118" s="46"/>
      <c r="DT118" s="46"/>
      <c r="DU118" s="46"/>
      <c r="DV118" s="46"/>
      <c r="DW118" s="46"/>
      <c r="DX118" s="46"/>
      <c r="DY118" s="46"/>
      <c r="DZ118" s="46"/>
      <c r="EA118" s="46"/>
      <c r="EB118" s="46"/>
      <c r="EC118" s="46"/>
      <c r="ED118" s="46"/>
      <c r="EE118" s="275"/>
      <c r="EF118" s="49"/>
      <c r="EG118" s="275"/>
      <c r="EH118" s="45"/>
      <c r="EI118" s="38"/>
    </row>
    <row r="119" spans="1:139" ht="47.25" customHeight="1" x14ac:dyDescent="0.25">
      <c r="A119" s="447"/>
      <c r="B119" s="451"/>
      <c r="C119" s="275"/>
      <c r="D119" s="275"/>
      <c r="E119" s="275"/>
      <c r="F119" s="275"/>
      <c r="G119" s="275"/>
      <c r="H119" s="275"/>
      <c r="I119" s="275"/>
      <c r="J119" s="275"/>
      <c r="K119" s="447"/>
      <c r="L119" s="275"/>
      <c r="M119" s="275"/>
      <c r="N119" s="447"/>
      <c r="O119" s="275"/>
      <c r="P119" s="275"/>
      <c r="Q119" s="275"/>
      <c r="R119" s="275"/>
      <c r="S119" s="275"/>
      <c r="T119" s="275"/>
      <c r="U119" s="275"/>
      <c r="V119" s="275"/>
      <c r="W119" s="451"/>
      <c r="X119" s="275"/>
      <c r="Y119" s="275"/>
      <c r="Z119" s="275"/>
      <c r="AA119" s="275"/>
      <c r="AB119" s="275"/>
      <c r="AC119" s="275"/>
      <c r="AD119" s="275"/>
      <c r="AE119" s="275"/>
      <c r="AF119" s="473"/>
      <c r="AG119" s="275"/>
      <c r="AH119" s="275"/>
      <c r="AI119" s="275"/>
      <c r="AJ119" s="275"/>
      <c r="AK119" s="275"/>
      <c r="AL119" s="275"/>
      <c r="AM119" s="275"/>
      <c r="AN119" s="275"/>
      <c r="AO119" s="200" t="s">
        <v>219</v>
      </c>
      <c r="AP119" s="275"/>
      <c r="AQ119" s="275"/>
      <c r="AR119" s="275"/>
      <c r="AS119" s="275"/>
      <c r="AT119" s="275"/>
      <c r="AU119" s="275"/>
      <c r="AV119" s="275"/>
      <c r="AW119" s="275"/>
      <c r="AX119" s="275"/>
      <c r="AY119" s="275"/>
      <c r="AZ119" s="275"/>
      <c r="BA119" s="275"/>
      <c r="BB119" s="275"/>
      <c r="BC119" s="275"/>
      <c r="BD119" s="275"/>
      <c r="BE119" s="275"/>
      <c r="BF119" s="275"/>
      <c r="BG119" s="275"/>
      <c r="BH119" s="275"/>
      <c r="BI119" s="275"/>
      <c r="BJ119" s="275"/>
      <c r="BK119" s="275"/>
      <c r="BL119" s="275"/>
      <c r="BM119" s="275"/>
      <c r="BN119" s="275"/>
      <c r="BO119" s="275"/>
      <c r="BP119" s="275"/>
      <c r="BQ119" s="275"/>
      <c r="BR119" s="275"/>
      <c r="BS119" s="275"/>
      <c r="BT119" s="275"/>
      <c r="BU119" s="275"/>
      <c r="BV119" s="275"/>
      <c r="BW119" s="275"/>
      <c r="BX119" s="275"/>
      <c r="BY119" s="275"/>
      <c r="BZ119" s="275"/>
      <c r="CA119" s="275"/>
      <c r="CB119" s="275"/>
      <c r="CC119" s="46"/>
      <c r="CD119" s="46"/>
      <c r="CE119" s="46"/>
      <c r="CF119" s="46"/>
      <c r="CG119" s="46"/>
      <c r="CH119" s="46"/>
      <c r="CI119" s="46"/>
      <c r="CJ119" s="46"/>
      <c r="CK119" s="46"/>
      <c r="CL119" s="46"/>
      <c r="CM119" s="46"/>
      <c r="CN119" s="46"/>
      <c r="CO119" s="275"/>
      <c r="CP119" s="275"/>
      <c r="CQ119" s="46"/>
      <c r="CR119" s="46"/>
      <c r="CS119" s="46"/>
      <c r="CT119" s="46"/>
      <c r="CU119" s="46"/>
      <c r="CV119" s="46"/>
      <c r="CW119" s="46"/>
      <c r="CX119" s="46"/>
      <c r="CY119" s="46"/>
      <c r="CZ119" s="46"/>
      <c r="DA119" s="46"/>
      <c r="DB119" s="46"/>
      <c r="DC119" s="275"/>
      <c r="DD119" s="275"/>
      <c r="DE119" s="46"/>
      <c r="DF119" s="46"/>
      <c r="DG119" s="46"/>
      <c r="DH119" s="46"/>
      <c r="DI119" s="46"/>
      <c r="DJ119" s="46"/>
      <c r="DK119" s="46"/>
      <c r="DL119" s="46"/>
      <c r="DM119" s="46"/>
      <c r="DN119" s="46"/>
      <c r="DO119" s="46"/>
      <c r="DP119" s="46"/>
      <c r="DQ119" s="275"/>
      <c r="DR119" s="275"/>
      <c r="DS119" s="46"/>
      <c r="DT119" s="46"/>
      <c r="DU119" s="46"/>
      <c r="DV119" s="46"/>
      <c r="DW119" s="46"/>
      <c r="DX119" s="46"/>
      <c r="DY119" s="46"/>
      <c r="DZ119" s="46"/>
      <c r="EA119" s="46"/>
      <c r="EB119" s="46"/>
      <c r="EC119" s="46"/>
      <c r="ED119" s="46"/>
      <c r="EE119" s="275"/>
      <c r="EF119" s="49"/>
      <c r="EG119" s="275"/>
      <c r="EH119" s="45"/>
      <c r="EI119" s="38"/>
    </row>
    <row r="120" spans="1:139" ht="47.25" customHeight="1" x14ac:dyDescent="0.25">
      <c r="A120" s="447"/>
      <c r="B120" s="451"/>
      <c r="C120" s="275"/>
      <c r="D120" s="275"/>
      <c r="E120" s="275"/>
      <c r="F120" s="275"/>
      <c r="G120" s="275"/>
      <c r="H120" s="275"/>
      <c r="I120" s="275"/>
      <c r="J120" s="275"/>
      <c r="K120" s="447"/>
      <c r="L120" s="275"/>
      <c r="M120" s="275"/>
      <c r="N120" s="447"/>
      <c r="O120" s="275"/>
      <c r="P120" s="275"/>
      <c r="Q120" s="275"/>
      <c r="R120" s="275"/>
      <c r="S120" s="275"/>
      <c r="T120" s="275"/>
      <c r="U120" s="275"/>
      <c r="V120" s="275"/>
      <c r="W120" s="451"/>
      <c r="X120" s="275"/>
      <c r="Y120" s="275"/>
      <c r="Z120" s="275"/>
      <c r="AA120" s="275"/>
      <c r="AB120" s="275"/>
      <c r="AC120" s="275"/>
      <c r="AD120" s="275"/>
      <c r="AE120" s="275"/>
      <c r="AF120" s="473"/>
      <c r="AG120" s="275"/>
      <c r="AH120" s="275"/>
      <c r="AI120" s="275"/>
      <c r="AJ120" s="275"/>
      <c r="AK120" s="275"/>
      <c r="AL120" s="275"/>
      <c r="AM120" s="275"/>
      <c r="AN120" s="275"/>
      <c r="AO120" s="199" t="s">
        <v>462</v>
      </c>
      <c r="AP120" s="275"/>
      <c r="AQ120" s="275"/>
      <c r="AR120" s="275"/>
      <c r="AS120" s="275"/>
      <c r="AT120" s="275"/>
      <c r="AU120" s="275"/>
      <c r="AV120" s="275"/>
      <c r="AW120" s="275"/>
      <c r="AX120" s="275"/>
      <c r="AY120" s="275"/>
      <c r="AZ120" s="275"/>
      <c r="BA120" s="275"/>
      <c r="BB120" s="275"/>
      <c r="BC120" s="275"/>
      <c r="BD120" s="275"/>
      <c r="BE120" s="275"/>
      <c r="BF120" s="275"/>
      <c r="BG120" s="275"/>
      <c r="BH120" s="275"/>
      <c r="BI120" s="275"/>
      <c r="BJ120" s="275"/>
      <c r="BK120" s="275"/>
      <c r="BL120" s="275"/>
      <c r="BM120" s="275"/>
      <c r="BN120" s="275"/>
      <c r="BO120" s="275"/>
      <c r="BP120" s="275"/>
      <c r="BQ120" s="275"/>
      <c r="BR120" s="275"/>
      <c r="BS120" s="275"/>
      <c r="BT120" s="275"/>
      <c r="BU120" s="275"/>
      <c r="BV120" s="275"/>
      <c r="BW120" s="275"/>
      <c r="BX120" s="275"/>
      <c r="BY120" s="275"/>
      <c r="BZ120" s="275"/>
      <c r="CA120" s="275"/>
      <c r="CB120" s="275"/>
      <c r="CC120" s="46"/>
      <c r="CD120" s="46"/>
      <c r="CE120" s="46"/>
      <c r="CF120" s="46"/>
      <c r="CG120" s="46"/>
      <c r="CH120" s="46"/>
      <c r="CI120" s="46"/>
      <c r="CJ120" s="46"/>
      <c r="CK120" s="46"/>
      <c r="CL120" s="46"/>
      <c r="CM120" s="46"/>
      <c r="CN120" s="46"/>
      <c r="CO120" s="275"/>
      <c r="CP120" s="275"/>
      <c r="CQ120" s="46"/>
      <c r="CR120" s="46"/>
      <c r="CS120" s="46"/>
      <c r="CT120" s="46"/>
      <c r="CU120" s="46"/>
      <c r="CV120" s="46"/>
      <c r="CW120" s="46"/>
      <c r="CX120" s="46"/>
      <c r="CY120" s="46"/>
      <c r="CZ120" s="46"/>
      <c r="DA120" s="46"/>
      <c r="DB120" s="46"/>
      <c r="DC120" s="275"/>
      <c r="DD120" s="275"/>
      <c r="DE120" s="46"/>
      <c r="DF120" s="46"/>
      <c r="DG120" s="46"/>
      <c r="DH120" s="46"/>
      <c r="DI120" s="46"/>
      <c r="DJ120" s="46"/>
      <c r="DK120" s="46"/>
      <c r="DL120" s="46"/>
      <c r="DM120" s="46"/>
      <c r="DN120" s="46"/>
      <c r="DO120" s="46"/>
      <c r="DP120" s="46"/>
      <c r="DQ120" s="275"/>
      <c r="DR120" s="275"/>
      <c r="DS120" s="46"/>
      <c r="DT120" s="46"/>
      <c r="DU120" s="46"/>
      <c r="DV120" s="46"/>
      <c r="DW120" s="46"/>
      <c r="DX120" s="46"/>
      <c r="DY120" s="46"/>
      <c r="DZ120" s="46"/>
      <c r="EA120" s="46"/>
      <c r="EB120" s="46"/>
      <c r="EC120" s="46"/>
      <c r="ED120" s="46"/>
      <c r="EE120" s="275"/>
      <c r="EF120" s="49"/>
      <c r="EG120" s="275"/>
      <c r="EH120" s="45"/>
      <c r="EI120" s="38"/>
    </row>
    <row r="121" spans="1:139" ht="47.25" customHeight="1" x14ac:dyDescent="0.25">
      <c r="A121" s="447"/>
      <c r="B121" s="451"/>
      <c r="C121" s="275"/>
      <c r="D121" s="275"/>
      <c r="E121" s="275"/>
      <c r="F121" s="275"/>
      <c r="G121" s="275"/>
      <c r="H121" s="275"/>
      <c r="I121" s="275"/>
      <c r="J121" s="275"/>
      <c r="K121" s="447"/>
      <c r="L121" s="275"/>
      <c r="M121" s="275"/>
      <c r="N121" s="447"/>
      <c r="O121" s="275"/>
      <c r="P121" s="275"/>
      <c r="Q121" s="275"/>
      <c r="R121" s="275"/>
      <c r="S121" s="275"/>
      <c r="T121" s="275"/>
      <c r="U121" s="275"/>
      <c r="V121" s="275"/>
      <c r="W121" s="451"/>
      <c r="X121" s="275"/>
      <c r="Y121" s="275"/>
      <c r="Z121" s="275"/>
      <c r="AA121" s="275"/>
      <c r="AB121" s="275"/>
      <c r="AC121" s="275"/>
      <c r="AD121" s="275"/>
      <c r="AE121" s="275"/>
      <c r="AF121" s="473"/>
      <c r="AG121" s="275"/>
      <c r="AH121" s="275"/>
      <c r="AI121" s="275"/>
      <c r="AJ121" s="275"/>
      <c r="AK121" s="275"/>
      <c r="AL121" s="275"/>
      <c r="AM121" s="275"/>
      <c r="AN121" s="275"/>
      <c r="AO121" s="199" t="s">
        <v>457</v>
      </c>
      <c r="AP121" s="275"/>
      <c r="AQ121" s="275"/>
      <c r="AR121" s="275"/>
      <c r="AS121" s="275"/>
      <c r="AT121" s="275"/>
      <c r="AU121" s="275"/>
      <c r="AV121" s="275"/>
      <c r="AW121" s="275"/>
      <c r="AX121" s="275"/>
      <c r="AY121" s="275"/>
      <c r="AZ121" s="275"/>
      <c r="BA121" s="275"/>
      <c r="BB121" s="275"/>
      <c r="BC121" s="275"/>
      <c r="BD121" s="275"/>
      <c r="BE121" s="275"/>
      <c r="BF121" s="275"/>
      <c r="BG121" s="275"/>
      <c r="BH121" s="275"/>
      <c r="BI121" s="275"/>
      <c r="BJ121" s="275"/>
      <c r="BK121" s="275"/>
      <c r="BL121" s="275"/>
      <c r="BM121" s="275"/>
      <c r="BN121" s="275"/>
      <c r="BO121" s="275"/>
      <c r="BP121" s="275"/>
      <c r="BQ121" s="275"/>
      <c r="BR121" s="275"/>
      <c r="BS121" s="275"/>
      <c r="BT121" s="275"/>
      <c r="BU121" s="275"/>
      <c r="BV121" s="275"/>
      <c r="BW121" s="275"/>
      <c r="BX121" s="275"/>
      <c r="BY121" s="275"/>
      <c r="BZ121" s="275"/>
      <c r="CA121" s="275"/>
      <c r="CB121" s="275"/>
      <c r="CC121" s="46"/>
      <c r="CD121" s="46"/>
      <c r="CE121" s="46"/>
      <c r="CF121" s="46"/>
      <c r="CG121" s="46"/>
      <c r="CH121" s="46"/>
      <c r="CI121" s="46"/>
      <c r="CJ121" s="46"/>
      <c r="CK121" s="46"/>
      <c r="CL121" s="46"/>
      <c r="CM121" s="46"/>
      <c r="CN121" s="46"/>
      <c r="CO121" s="275"/>
      <c r="CP121" s="275"/>
      <c r="CQ121" s="46"/>
      <c r="CR121" s="46"/>
      <c r="CS121" s="46"/>
      <c r="CT121" s="46"/>
      <c r="CU121" s="46"/>
      <c r="CV121" s="46"/>
      <c r="CW121" s="46"/>
      <c r="CX121" s="46"/>
      <c r="CY121" s="46"/>
      <c r="CZ121" s="46"/>
      <c r="DA121" s="46"/>
      <c r="DB121" s="46"/>
      <c r="DC121" s="275"/>
      <c r="DD121" s="275"/>
      <c r="DE121" s="46"/>
      <c r="DF121" s="46"/>
      <c r="DG121" s="46"/>
      <c r="DH121" s="46"/>
      <c r="DI121" s="46"/>
      <c r="DJ121" s="46"/>
      <c r="DK121" s="46"/>
      <c r="DL121" s="46"/>
      <c r="DM121" s="46"/>
      <c r="DN121" s="46"/>
      <c r="DO121" s="46"/>
      <c r="DP121" s="46"/>
      <c r="DQ121" s="275"/>
      <c r="DR121" s="275"/>
      <c r="DS121" s="46"/>
      <c r="DT121" s="46"/>
      <c r="DU121" s="46"/>
      <c r="DV121" s="46"/>
      <c r="DW121" s="46"/>
      <c r="DX121" s="46"/>
      <c r="DY121" s="46"/>
      <c r="DZ121" s="46"/>
      <c r="EA121" s="46"/>
      <c r="EB121" s="46"/>
      <c r="EC121" s="46"/>
      <c r="ED121" s="46"/>
      <c r="EE121" s="275"/>
      <c r="EF121" s="49"/>
      <c r="EG121" s="275"/>
      <c r="EH121" s="45"/>
      <c r="EI121" s="38"/>
    </row>
    <row r="122" spans="1:139" ht="47.25" customHeight="1" x14ac:dyDescent="0.25">
      <c r="A122" s="447"/>
      <c r="B122" s="451"/>
      <c r="C122" s="275"/>
      <c r="D122" s="275"/>
      <c r="E122" s="275"/>
      <c r="F122" s="275"/>
      <c r="G122" s="275"/>
      <c r="H122" s="275"/>
      <c r="I122" s="275"/>
      <c r="J122" s="275"/>
      <c r="K122" s="447"/>
      <c r="L122" s="275"/>
      <c r="M122" s="275"/>
      <c r="N122" s="447"/>
      <c r="O122" s="275"/>
      <c r="P122" s="275"/>
      <c r="Q122" s="275"/>
      <c r="R122" s="275"/>
      <c r="S122" s="275"/>
      <c r="T122" s="275"/>
      <c r="U122" s="275"/>
      <c r="V122" s="275"/>
      <c r="W122" s="451"/>
      <c r="X122" s="275"/>
      <c r="Y122" s="275"/>
      <c r="Z122" s="275"/>
      <c r="AA122" s="275"/>
      <c r="AB122" s="275"/>
      <c r="AC122" s="275"/>
      <c r="AD122" s="275"/>
      <c r="AE122" s="275"/>
      <c r="AF122" s="473"/>
      <c r="AG122" s="275"/>
      <c r="AH122" s="275"/>
      <c r="AI122" s="275"/>
      <c r="AJ122" s="275"/>
      <c r="AK122" s="275"/>
      <c r="AL122" s="275"/>
      <c r="AM122" s="275"/>
      <c r="AN122" s="275"/>
      <c r="AO122" s="82" t="s">
        <v>220</v>
      </c>
      <c r="AP122" s="275"/>
      <c r="AQ122" s="275"/>
      <c r="AR122" s="275"/>
      <c r="AS122" s="275"/>
      <c r="AT122" s="275"/>
      <c r="AU122" s="275"/>
      <c r="AV122" s="275"/>
      <c r="AW122" s="275"/>
      <c r="AX122" s="275"/>
      <c r="AY122" s="275"/>
      <c r="AZ122" s="275"/>
      <c r="BA122" s="275"/>
      <c r="BB122" s="275"/>
      <c r="BC122" s="275"/>
      <c r="BD122" s="275"/>
      <c r="BE122" s="275"/>
      <c r="BF122" s="275"/>
      <c r="BG122" s="275"/>
      <c r="BH122" s="275"/>
      <c r="BI122" s="275"/>
      <c r="BJ122" s="275"/>
      <c r="BK122" s="275"/>
      <c r="BL122" s="275"/>
      <c r="BM122" s="275"/>
      <c r="BN122" s="275"/>
      <c r="BO122" s="275"/>
      <c r="BP122" s="275"/>
      <c r="BQ122" s="275"/>
      <c r="BR122" s="275"/>
      <c r="BS122" s="275"/>
      <c r="BT122" s="275"/>
      <c r="BU122" s="275"/>
      <c r="BV122" s="275"/>
      <c r="BW122" s="275"/>
      <c r="BX122" s="275"/>
      <c r="BY122" s="275"/>
      <c r="BZ122" s="275"/>
      <c r="CA122" s="275"/>
      <c r="CB122" s="275"/>
      <c r="CC122" s="46"/>
      <c r="CD122" s="46"/>
      <c r="CE122" s="46"/>
      <c r="CF122" s="46"/>
      <c r="CG122" s="46"/>
      <c r="CH122" s="46"/>
      <c r="CI122" s="46"/>
      <c r="CJ122" s="46"/>
      <c r="CK122" s="46"/>
      <c r="CL122" s="46"/>
      <c r="CM122" s="46"/>
      <c r="CN122" s="46"/>
      <c r="CO122" s="275"/>
      <c r="CP122" s="275"/>
      <c r="CQ122" s="46"/>
      <c r="CR122" s="46"/>
      <c r="CS122" s="46"/>
      <c r="CT122" s="46"/>
      <c r="CU122" s="46"/>
      <c r="CV122" s="46"/>
      <c r="CW122" s="46"/>
      <c r="CX122" s="46"/>
      <c r="CY122" s="46"/>
      <c r="CZ122" s="46"/>
      <c r="DA122" s="46"/>
      <c r="DB122" s="46"/>
      <c r="DC122" s="275"/>
      <c r="DD122" s="275"/>
      <c r="DE122" s="46"/>
      <c r="DF122" s="46"/>
      <c r="DG122" s="46"/>
      <c r="DH122" s="46"/>
      <c r="DI122" s="46"/>
      <c r="DJ122" s="46"/>
      <c r="DK122" s="46"/>
      <c r="DL122" s="46"/>
      <c r="DM122" s="46"/>
      <c r="DN122" s="46"/>
      <c r="DO122" s="46"/>
      <c r="DP122" s="46"/>
      <c r="DQ122" s="275"/>
      <c r="DR122" s="275"/>
      <c r="DS122" s="46"/>
      <c r="DT122" s="46"/>
      <c r="DU122" s="46"/>
      <c r="DV122" s="46"/>
      <c r="DW122" s="46"/>
      <c r="DX122" s="46"/>
      <c r="DY122" s="46"/>
      <c r="DZ122" s="46"/>
      <c r="EA122" s="46"/>
      <c r="EB122" s="46"/>
      <c r="EC122" s="46"/>
      <c r="ED122" s="46"/>
      <c r="EE122" s="275"/>
      <c r="EF122" s="49"/>
      <c r="EG122" s="275"/>
      <c r="EH122" s="45"/>
      <c r="EI122" s="38"/>
    </row>
    <row r="123" spans="1:139" ht="47.25" customHeight="1" x14ac:dyDescent="0.25">
      <c r="A123" s="447"/>
      <c r="B123" s="451"/>
      <c r="C123" s="275"/>
      <c r="D123" s="275"/>
      <c r="E123" s="275"/>
      <c r="F123" s="275"/>
      <c r="G123" s="275"/>
      <c r="H123" s="275"/>
      <c r="I123" s="275"/>
      <c r="J123" s="275"/>
      <c r="K123" s="447"/>
      <c r="L123" s="275"/>
      <c r="M123" s="275"/>
      <c r="N123" s="447"/>
      <c r="O123" s="275"/>
      <c r="P123" s="275"/>
      <c r="Q123" s="275"/>
      <c r="R123" s="275"/>
      <c r="S123" s="275"/>
      <c r="T123" s="275"/>
      <c r="U123" s="275"/>
      <c r="V123" s="275"/>
      <c r="W123" s="451"/>
      <c r="X123" s="275"/>
      <c r="Y123" s="275"/>
      <c r="Z123" s="275"/>
      <c r="AA123" s="275"/>
      <c r="AB123" s="275"/>
      <c r="AC123" s="275"/>
      <c r="AD123" s="275"/>
      <c r="AE123" s="275"/>
      <c r="AF123" s="473"/>
      <c r="AG123" s="275"/>
      <c r="AH123" s="275"/>
      <c r="AI123" s="275"/>
      <c r="AJ123" s="275"/>
      <c r="AK123" s="275"/>
      <c r="AL123" s="275"/>
      <c r="AM123" s="275"/>
      <c r="AN123" s="275"/>
      <c r="AO123" s="83" t="s">
        <v>221</v>
      </c>
      <c r="AP123" s="275"/>
      <c r="AQ123" s="275"/>
      <c r="AR123" s="275"/>
      <c r="AS123" s="275"/>
      <c r="AT123" s="275"/>
      <c r="AU123" s="275"/>
      <c r="AV123" s="275"/>
      <c r="AW123" s="275"/>
      <c r="AX123" s="275"/>
      <c r="AY123" s="275"/>
      <c r="AZ123" s="275"/>
      <c r="BA123" s="275"/>
      <c r="BB123" s="275"/>
      <c r="BC123" s="275"/>
      <c r="BD123" s="275"/>
      <c r="BE123" s="275"/>
      <c r="BF123" s="275"/>
      <c r="BG123" s="275"/>
      <c r="BH123" s="275"/>
      <c r="BI123" s="275"/>
      <c r="BJ123" s="275"/>
      <c r="BK123" s="275"/>
      <c r="BL123" s="275"/>
      <c r="BM123" s="275"/>
      <c r="BN123" s="275"/>
      <c r="BO123" s="275"/>
      <c r="BP123" s="275"/>
      <c r="BQ123" s="275"/>
      <c r="BR123" s="275"/>
      <c r="BS123" s="275"/>
      <c r="BT123" s="275"/>
      <c r="BU123" s="275"/>
      <c r="BV123" s="275"/>
      <c r="BW123" s="275"/>
      <c r="BX123" s="275"/>
      <c r="BY123" s="275"/>
      <c r="BZ123" s="275"/>
      <c r="CA123" s="275"/>
      <c r="CB123" s="275"/>
      <c r="CC123" s="46"/>
      <c r="CD123" s="46"/>
      <c r="CE123" s="46"/>
      <c r="CF123" s="46"/>
      <c r="CG123" s="46"/>
      <c r="CH123" s="46"/>
      <c r="CI123" s="46"/>
      <c r="CJ123" s="46"/>
      <c r="CK123" s="46"/>
      <c r="CL123" s="46"/>
      <c r="CM123" s="46"/>
      <c r="CN123" s="46"/>
      <c r="CO123" s="275"/>
      <c r="CP123" s="275"/>
      <c r="CQ123" s="46"/>
      <c r="CR123" s="46"/>
      <c r="CS123" s="46"/>
      <c r="CT123" s="46"/>
      <c r="CU123" s="46"/>
      <c r="CV123" s="46"/>
      <c r="CW123" s="46"/>
      <c r="CX123" s="46"/>
      <c r="CY123" s="46"/>
      <c r="CZ123" s="46"/>
      <c r="DA123" s="46"/>
      <c r="DB123" s="46"/>
      <c r="DC123" s="275"/>
      <c r="DD123" s="275"/>
      <c r="DE123" s="46"/>
      <c r="DF123" s="46"/>
      <c r="DG123" s="46"/>
      <c r="DH123" s="46"/>
      <c r="DI123" s="46"/>
      <c r="DJ123" s="46"/>
      <c r="DK123" s="46"/>
      <c r="DL123" s="46"/>
      <c r="DM123" s="46"/>
      <c r="DN123" s="46"/>
      <c r="DO123" s="46"/>
      <c r="DP123" s="46"/>
      <c r="DQ123" s="275"/>
      <c r="DR123" s="275"/>
      <c r="DS123" s="46"/>
      <c r="DT123" s="46"/>
      <c r="DU123" s="46"/>
      <c r="DV123" s="46"/>
      <c r="DW123" s="46"/>
      <c r="DX123" s="46"/>
      <c r="DY123" s="46"/>
      <c r="DZ123" s="46"/>
      <c r="EA123" s="46"/>
      <c r="EB123" s="46"/>
      <c r="EC123" s="46"/>
      <c r="ED123" s="46"/>
      <c r="EE123" s="275"/>
      <c r="EF123" s="49"/>
      <c r="EG123" s="275"/>
      <c r="EH123" s="45"/>
      <c r="EI123" s="38"/>
    </row>
    <row r="124" spans="1:139" ht="47.25" customHeight="1" x14ac:dyDescent="0.25">
      <c r="A124" s="447"/>
      <c r="B124" s="451"/>
      <c r="C124" s="275"/>
      <c r="D124" s="275"/>
      <c r="E124" s="275"/>
      <c r="F124" s="275"/>
      <c r="G124" s="275"/>
      <c r="H124" s="275"/>
      <c r="I124" s="275"/>
      <c r="J124" s="275"/>
      <c r="K124" s="447"/>
      <c r="L124" s="275"/>
      <c r="M124" s="275"/>
      <c r="N124" s="447"/>
      <c r="O124" s="275"/>
      <c r="P124" s="275"/>
      <c r="Q124" s="275"/>
      <c r="R124" s="275"/>
      <c r="S124" s="275"/>
      <c r="T124" s="275"/>
      <c r="U124" s="275"/>
      <c r="V124" s="275"/>
      <c r="W124" s="451"/>
      <c r="X124" s="275"/>
      <c r="Y124" s="275"/>
      <c r="Z124" s="275"/>
      <c r="AA124" s="275"/>
      <c r="AB124" s="275"/>
      <c r="AC124" s="275"/>
      <c r="AD124" s="275"/>
      <c r="AE124" s="275"/>
      <c r="AF124" s="473"/>
      <c r="AG124" s="275"/>
      <c r="AH124" s="275"/>
      <c r="AI124" s="275"/>
      <c r="AJ124" s="275"/>
      <c r="AK124" s="275"/>
      <c r="AL124" s="275"/>
      <c r="AM124" s="275"/>
      <c r="AN124" s="275"/>
      <c r="AO124" s="82" t="s">
        <v>222</v>
      </c>
      <c r="AP124" s="275"/>
      <c r="AQ124" s="275"/>
      <c r="AR124" s="275"/>
      <c r="AS124" s="275"/>
      <c r="AT124" s="275"/>
      <c r="AU124" s="275"/>
      <c r="AV124" s="275"/>
      <c r="AW124" s="275"/>
      <c r="AX124" s="275"/>
      <c r="AY124" s="275"/>
      <c r="AZ124" s="275"/>
      <c r="BA124" s="275"/>
      <c r="BB124" s="275"/>
      <c r="BC124" s="275"/>
      <c r="BD124" s="275"/>
      <c r="BE124" s="275"/>
      <c r="BF124" s="275"/>
      <c r="BG124" s="275"/>
      <c r="BH124" s="275"/>
      <c r="BI124" s="275"/>
      <c r="BJ124" s="275"/>
      <c r="BK124" s="275"/>
      <c r="BL124" s="275"/>
      <c r="BM124" s="275"/>
      <c r="BN124" s="275"/>
      <c r="BO124" s="275"/>
      <c r="BP124" s="275"/>
      <c r="BQ124" s="275"/>
      <c r="BR124" s="275"/>
      <c r="BS124" s="275"/>
      <c r="BT124" s="275"/>
      <c r="BU124" s="275"/>
      <c r="BV124" s="275"/>
      <c r="BW124" s="275"/>
      <c r="BX124" s="275"/>
      <c r="BY124" s="275"/>
      <c r="BZ124" s="275"/>
      <c r="CA124" s="275"/>
      <c r="CB124" s="275"/>
      <c r="CC124" s="46"/>
      <c r="CD124" s="46"/>
      <c r="CE124" s="46"/>
      <c r="CF124" s="46"/>
      <c r="CG124" s="46"/>
      <c r="CH124" s="46"/>
      <c r="CI124" s="46"/>
      <c r="CJ124" s="46"/>
      <c r="CK124" s="46"/>
      <c r="CL124" s="46"/>
      <c r="CM124" s="46"/>
      <c r="CN124" s="46"/>
      <c r="CO124" s="275"/>
      <c r="CP124" s="275"/>
      <c r="CQ124" s="46"/>
      <c r="CR124" s="46"/>
      <c r="CS124" s="46"/>
      <c r="CT124" s="46"/>
      <c r="CU124" s="46"/>
      <c r="CV124" s="46"/>
      <c r="CW124" s="46"/>
      <c r="CX124" s="46"/>
      <c r="CY124" s="46"/>
      <c r="CZ124" s="46"/>
      <c r="DA124" s="46"/>
      <c r="DB124" s="46"/>
      <c r="DC124" s="275"/>
      <c r="DD124" s="275"/>
      <c r="DE124" s="46"/>
      <c r="DF124" s="46"/>
      <c r="DG124" s="46"/>
      <c r="DH124" s="46"/>
      <c r="DI124" s="46"/>
      <c r="DJ124" s="46"/>
      <c r="DK124" s="46"/>
      <c r="DL124" s="46"/>
      <c r="DM124" s="46"/>
      <c r="DN124" s="46"/>
      <c r="DO124" s="46"/>
      <c r="DP124" s="46"/>
      <c r="DQ124" s="275"/>
      <c r="DR124" s="275"/>
      <c r="DS124" s="46"/>
      <c r="DT124" s="46"/>
      <c r="DU124" s="46"/>
      <c r="DV124" s="46"/>
      <c r="DW124" s="46"/>
      <c r="DX124" s="46"/>
      <c r="DY124" s="46"/>
      <c r="DZ124" s="46"/>
      <c r="EA124" s="46"/>
      <c r="EB124" s="46"/>
      <c r="EC124" s="46"/>
      <c r="ED124" s="46"/>
      <c r="EE124" s="275"/>
      <c r="EF124" s="49"/>
      <c r="EG124" s="275"/>
      <c r="EH124" s="45"/>
      <c r="EI124" s="38"/>
    </row>
    <row r="125" spans="1:139" ht="47.25" customHeight="1" x14ac:dyDescent="0.25">
      <c r="A125" s="447"/>
      <c r="B125" s="451"/>
      <c r="C125" s="275"/>
      <c r="D125" s="275"/>
      <c r="E125" s="275"/>
      <c r="F125" s="275"/>
      <c r="G125" s="275"/>
      <c r="H125" s="275"/>
      <c r="I125" s="275"/>
      <c r="J125" s="275"/>
      <c r="K125" s="447"/>
      <c r="L125" s="275"/>
      <c r="M125" s="275"/>
      <c r="N125" s="447"/>
      <c r="O125" s="275"/>
      <c r="P125" s="275"/>
      <c r="Q125" s="275"/>
      <c r="R125" s="275"/>
      <c r="S125" s="275"/>
      <c r="T125" s="275"/>
      <c r="U125" s="275"/>
      <c r="V125" s="275"/>
      <c r="W125" s="451"/>
      <c r="X125" s="275"/>
      <c r="Y125" s="275"/>
      <c r="Z125" s="275"/>
      <c r="AA125" s="275"/>
      <c r="AB125" s="275"/>
      <c r="AC125" s="275"/>
      <c r="AD125" s="275"/>
      <c r="AE125" s="275"/>
      <c r="AF125" s="473"/>
      <c r="AG125" s="275"/>
      <c r="AH125" s="275"/>
      <c r="AI125" s="275"/>
      <c r="AJ125" s="275"/>
      <c r="AK125" s="275"/>
      <c r="AL125" s="275"/>
      <c r="AM125" s="275"/>
      <c r="AN125" s="275"/>
      <c r="AO125" s="202" t="s">
        <v>223</v>
      </c>
      <c r="AP125" s="275"/>
      <c r="AQ125" s="275"/>
      <c r="AR125" s="275"/>
      <c r="AS125" s="275"/>
      <c r="AT125" s="275"/>
      <c r="AU125" s="275"/>
      <c r="AV125" s="275"/>
      <c r="AW125" s="275"/>
      <c r="AX125" s="275"/>
      <c r="AY125" s="275"/>
      <c r="AZ125" s="275"/>
      <c r="BA125" s="275"/>
      <c r="BB125" s="275"/>
      <c r="BC125" s="275"/>
      <c r="BD125" s="275"/>
      <c r="BE125" s="275"/>
      <c r="BF125" s="275"/>
      <c r="BG125" s="275"/>
      <c r="BH125" s="275"/>
      <c r="BI125" s="275"/>
      <c r="BJ125" s="275"/>
      <c r="BK125" s="275"/>
      <c r="BL125" s="275"/>
      <c r="BM125" s="275"/>
      <c r="BN125" s="275"/>
      <c r="BO125" s="275"/>
      <c r="BP125" s="275"/>
      <c r="BQ125" s="275"/>
      <c r="BR125" s="275"/>
      <c r="BS125" s="275"/>
      <c r="BT125" s="275"/>
      <c r="BU125" s="275"/>
      <c r="BV125" s="275"/>
      <c r="BW125" s="275"/>
      <c r="BX125" s="275"/>
      <c r="BY125" s="275"/>
      <c r="BZ125" s="275"/>
      <c r="CA125" s="275"/>
      <c r="CB125" s="275"/>
      <c r="CC125" s="46"/>
      <c r="CD125" s="46"/>
      <c r="CE125" s="46"/>
      <c r="CF125" s="46"/>
      <c r="CG125" s="46"/>
      <c r="CH125" s="46"/>
      <c r="CI125" s="46"/>
      <c r="CJ125" s="46"/>
      <c r="CK125" s="46"/>
      <c r="CL125" s="46"/>
      <c r="CM125" s="46"/>
      <c r="CN125" s="46"/>
      <c r="CO125" s="275"/>
      <c r="CP125" s="275"/>
      <c r="CQ125" s="46"/>
      <c r="CR125" s="46"/>
      <c r="CS125" s="46"/>
      <c r="CT125" s="46"/>
      <c r="CU125" s="46"/>
      <c r="CV125" s="46"/>
      <c r="CW125" s="46"/>
      <c r="CX125" s="46"/>
      <c r="CY125" s="46"/>
      <c r="CZ125" s="46"/>
      <c r="DA125" s="46"/>
      <c r="DB125" s="46"/>
      <c r="DC125" s="275"/>
      <c r="DD125" s="275"/>
      <c r="DE125" s="46"/>
      <c r="DF125" s="46"/>
      <c r="DG125" s="46"/>
      <c r="DH125" s="46"/>
      <c r="DI125" s="46"/>
      <c r="DJ125" s="46"/>
      <c r="DK125" s="46"/>
      <c r="DL125" s="46"/>
      <c r="DM125" s="46"/>
      <c r="DN125" s="46"/>
      <c r="DO125" s="46"/>
      <c r="DP125" s="46"/>
      <c r="DQ125" s="275"/>
      <c r="DR125" s="275"/>
      <c r="DS125" s="46"/>
      <c r="DT125" s="46"/>
      <c r="DU125" s="46"/>
      <c r="DV125" s="46"/>
      <c r="DW125" s="46"/>
      <c r="DX125" s="46"/>
      <c r="DY125" s="46"/>
      <c r="DZ125" s="46"/>
      <c r="EA125" s="46"/>
      <c r="EB125" s="46"/>
      <c r="EC125" s="46"/>
      <c r="ED125" s="46"/>
      <c r="EE125" s="275"/>
      <c r="EF125" s="49"/>
      <c r="EG125" s="275"/>
      <c r="EH125" s="45"/>
      <c r="EI125" s="38"/>
    </row>
    <row r="126" spans="1:139" ht="47.25" customHeight="1" x14ac:dyDescent="0.25">
      <c r="A126" s="447"/>
      <c r="B126" s="451"/>
      <c r="C126" s="275"/>
      <c r="D126" s="275"/>
      <c r="E126" s="275"/>
      <c r="F126" s="275"/>
      <c r="G126" s="275"/>
      <c r="H126" s="275"/>
      <c r="I126" s="275"/>
      <c r="J126" s="275"/>
      <c r="K126" s="447"/>
      <c r="L126" s="275"/>
      <c r="M126" s="275"/>
      <c r="N126" s="447"/>
      <c r="O126" s="275"/>
      <c r="P126" s="275"/>
      <c r="Q126" s="275"/>
      <c r="R126" s="275"/>
      <c r="S126" s="275"/>
      <c r="T126" s="275"/>
      <c r="U126" s="275"/>
      <c r="V126" s="275"/>
      <c r="W126" s="451"/>
      <c r="X126" s="275"/>
      <c r="Y126" s="275"/>
      <c r="Z126" s="275"/>
      <c r="AA126" s="275"/>
      <c r="AB126" s="275"/>
      <c r="AC126" s="275"/>
      <c r="AD126" s="275"/>
      <c r="AE126" s="275"/>
      <c r="AF126" s="473"/>
      <c r="AG126" s="276"/>
      <c r="AH126" s="276"/>
      <c r="AI126" s="276"/>
      <c r="AJ126" s="276"/>
      <c r="AK126" s="276"/>
      <c r="AL126" s="276"/>
      <c r="AM126" s="276"/>
      <c r="AN126" s="276"/>
      <c r="AO126" s="83" t="s">
        <v>224</v>
      </c>
      <c r="AP126" s="276"/>
      <c r="AQ126" s="276"/>
      <c r="AR126" s="275"/>
      <c r="AS126" s="275"/>
      <c r="AT126" s="275"/>
      <c r="AU126" s="275"/>
      <c r="AV126" s="275"/>
      <c r="AW126" s="275"/>
      <c r="AX126" s="275"/>
      <c r="AY126" s="275"/>
      <c r="AZ126" s="275"/>
      <c r="BA126" s="275"/>
      <c r="BB126" s="275"/>
      <c r="BC126" s="275"/>
      <c r="BD126" s="275"/>
      <c r="BE126" s="275"/>
      <c r="BF126" s="275"/>
      <c r="BG126" s="275"/>
      <c r="BH126" s="275"/>
      <c r="BI126" s="275"/>
      <c r="BJ126" s="275"/>
      <c r="BK126" s="275"/>
      <c r="BL126" s="275"/>
      <c r="BM126" s="275"/>
      <c r="BN126" s="275"/>
      <c r="BO126" s="275"/>
      <c r="BP126" s="275"/>
      <c r="BQ126" s="275"/>
      <c r="BR126" s="275"/>
      <c r="BS126" s="275"/>
      <c r="BT126" s="275"/>
      <c r="BU126" s="275"/>
      <c r="BV126" s="275"/>
      <c r="BW126" s="275"/>
      <c r="BX126" s="275"/>
      <c r="BY126" s="275"/>
      <c r="BZ126" s="275"/>
      <c r="CA126" s="275"/>
      <c r="CB126" s="275"/>
      <c r="CC126" s="46"/>
      <c r="CD126" s="46"/>
      <c r="CE126" s="46"/>
      <c r="CF126" s="46"/>
      <c r="CG126" s="46"/>
      <c r="CH126" s="46"/>
      <c r="CI126" s="46"/>
      <c r="CJ126" s="46"/>
      <c r="CK126" s="46"/>
      <c r="CL126" s="46"/>
      <c r="CM126" s="46"/>
      <c r="CN126" s="46"/>
      <c r="CO126" s="275"/>
      <c r="CP126" s="275"/>
      <c r="CQ126" s="46"/>
      <c r="CR126" s="46"/>
      <c r="CS126" s="46"/>
      <c r="CT126" s="46"/>
      <c r="CU126" s="46"/>
      <c r="CV126" s="46"/>
      <c r="CW126" s="46"/>
      <c r="CX126" s="46"/>
      <c r="CY126" s="46"/>
      <c r="CZ126" s="46"/>
      <c r="DA126" s="46"/>
      <c r="DB126" s="46"/>
      <c r="DC126" s="275"/>
      <c r="DD126" s="275"/>
      <c r="DE126" s="46"/>
      <c r="DF126" s="46"/>
      <c r="DG126" s="46"/>
      <c r="DH126" s="46"/>
      <c r="DI126" s="46"/>
      <c r="DJ126" s="46"/>
      <c r="DK126" s="46"/>
      <c r="DL126" s="46"/>
      <c r="DM126" s="46"/>
      <c r="DN126" s="46"/>
      <c r="DO126" s="46"/>
      <c r="DP126" s="46"/>
      <c r="DQ126" s="275"/>
      <c r="DR126" s="275"/>
      <c r="DS126" s="46"/>
      <c r="DT126" s="46"/>
      <c r="DU126" s="46"/>
      <c r="DV126" s="46"/>
      <c r="DW126" s="46"/>
      <c r="DX126" s="46"/>
      <c r="DY126" s="46"/>
      <c r="DZ126" s="46"/>
      <c r="EA126" s="46"/>
      <c r="EB126" s="46"/>
      <c r="EC126" s="46"/>
      <c r="ED126" s="46"/>
      <c r="EE126" s="275"/>
      <c r="EF126" s="49"/>
      <c r="EG126" s="275"/>
      <c r="EH126" s="45"/>
      <c r="EI126" s="38"/>
    </row>
    <row r="127" spans="1:139" ht="129.75" customHeight="1" x14ac:dyDescent="0.25">
      <c r="A127" s="447"/>
      <c r="B127" s="451"/>
      <c r="C127" s="275"/>
      <c r="D127" s="275"/>
      <c r="E127" s="275"/>
      <c r="F127" s="275"/>
      <c r="G127" s="275"/>
      <c r="H127" s="275"/>
      <c r="I127" s="275"/>
      <c r="J127" s="275"/>
      <c r="K127" s="447"/>
      <c r="L127" s="275"/>
      <c r="M127" s="275"/>
      <c r="N127" s="447"/>
      <c r="O127" s="275"/>
      <c r="P127" s="275"/>
      <c r="Q127" s="275"/>
      <c r="R127" s="275"/>
      <c r="S127" s="275"/>
      <c r="T127" s="275"/>
      <c r="U127" s="275"/>
      <c r="V127" s="275"/>
      <c r="W127" s="451"/>
      <c r="X127" s="275"/>
      <c r="Y127" s="275"/>
      <c r="Z127" s="275"/>
      <c r="AA127" s="275"/>
      <c r="AB127" s="275"/>
      <c r="AC127" s="275"/>
      <c r="AD127" s="275"/>
      <c r="AE127" s="275"/>
      <c r="AF127" s="473"/>
      <c r="AG127" s="54" t="s">
        <v>225</v>
      </c>
      <c r="AH127" s="51">
        <v>0.2</v>
      </c>
      <c r="AI127" s="50">
        <v>0.25</v>
      </c>
      <c r="AJ127" s="50">
        <v>0.25</v>
      </c>
      <c r="AK127" s="55">
        <v>0.25</v>
      </c>
      <c r="AL127" s="50">
        <v>0.17</v>
      </c>
      <c r="AM127" s="50">
        <f t="shared" ref="AM127:AM130" si="4">SUM(AI127:AL127)</f>
        <v>0.92</v>
      </c>
      <c r="AN127" s="52">
        <v>45291</v>
      </c>
      <c r="AO127" s="176" t="s">
        <v>385</v>
      </c>
      <c r="AP127" s="53" t="s">
        <v>489</v>
      </c>
      <c r="AQ127" s="47" t="s">
        <v>132</v>
      </c>
      <c r="AR127" s="275"/>
      <c r="AS127" s="275"/>
      <c r="AT127" s="275"/>
      <c r="AU127" s="275"/>
      <c r="AV127" s="276"/>
      <c r="AW127" s="276"/>
      <c r="AX127" s="276"/>
      <c r="AY127" s="276"/>
      <c r="AZ127" s="276"/>
      <c r="BA127" s="276"/>
      <c r="BB127" s="276"/>
      <c r="BC127" s="276"/>
      <c r="BD127" s="276"/>
      <c r="BE127" s="276"/>
      <c r="BF127" s="276"/>
      <c r="BG127" s="276"/>
      <c r="BH127" s="276"/>
      <c r="BI127" s="276"/>
      <c r="BJ127" s="276"/>
      <c r="BK127" s="276"/>
      <c r="BL127" s="276"/>
      <c r="BM127" s="276"/>
      <c r="BN127" s="276"/>
      <c r="BO127" s="276"/>
      <c r="BP127" s="276"/>
      <c r="BQ127" s="276"/>
      <c r="BR127" s="276"/>
      <c r="BS127" s="276"/>
      <c r="BT127" s="276"/>
      <c r="BU127" s="276"/>
      <c r="BV127" s="276"/>
      <c r="BW127" s="276"/>
      <c r="BX127" s="276"/>
      <c r="BY127" s="276"/>
      <c r="BZ127" s="276"/>
      <c r="CA127" s="275"/>
      <c r="CB127" s="276"/>
      <c r="CC127" s="46"/>
      <c r="CD127" s="46"/>
      <c r="CE127" s="46"/>
      <c r="CF127" s="46"/>
      <c r="CG127" s="46"/>
      <c r="CH127" s="46"/>
      <c r="CI127" s="46"/>
      <c r="CJ127" s="46"/>
      <c r="CK127" s="46"/>
      <c r="CL127" s="46"/>
      <c r="CM127" s="46"/>
      <c r="CN127" s="46"/>
      <c r="CO127" s="275"/>
      <c r="CP127" s="276"/>
      <c r="CQ127" s="46"/>
      <c r="CR127" s="46"/>
      <c r="CS127" s="46"/>
      <c r="CT127" s="46"/>
      <c r="CU127" s="46"/>
      <c r="CV127" s="46"/>
      <c r="CW127" s="46"/>
      <c r="CX127" s="46"/>
      <c r="CY127" s="46"/>
      <c r="CZ127" s="46"/>
      <c r="DA127" s="46"/>
      <c r="DB127" s="46"/>
      <c r="DC127" s="275"/>
      <c r="DD127" s="276"/>
      <c r="DE127" s="46"/>
      <c r="DF127" s="46"/>
      <c r="DG127" s="46"/>
      <c r="DH127" s="46"/>
      <c r="DI127" s="46"/>
      <c r="DJ127" s="46"/>
      <c r="DK127" s="46"/>
      <c r="DL127" s="46"/>
      <c r="DM127" s="46"/>
      <c r="DN127" s="46"/>
      <c r="DO127" s="46"/>
      <c r="DP127" s="46"/>
      <c r="DQ127" s="275"/>
      <c r="DR127" s="276"/>
      <c r="DS127" s="46"/>
      <c r="DT127" s="46"/>
      <c r="DU127" s="46"/>
      <c r="DV127" s="46"/>
      <c r="DW127" s="46"/>
      <c r="DX127" s="46"/>
      <c r="DY127" s="46"/>
      <c r="DZ127" s="46"/>
      <c r="EA127" s="46"/>
      <c r="EB127" s="46"/>
      <c r="EC127" s="46"/>
      <c r="ED127" s="46"/>
      <c r="EE127" s="275"/>
      <c r="EF127" s="49"/>
      <c r="EG127" s="275"/>
      <c r="EH127" s="45"/>
      <c r="EI127" s="38"/>
    </row>
    <row r="128" spans="1:139" ht="51.75" customHeight="1" x14ac:dyDescent="0.25">
      <c r="A128" s="447"/>
      <c r="B128" s="451"/>
      <c r="C128" s="275"/>
      <c r="D128" s="275"/>
      <c r="E128" s="275"/>
      <c r="F128" s="275"/>
      <c r="G128" s="275"/>
      <c r="H128" s="275"/>
      <c r="I128" s="275"/>
      <c r="J128" s="275"/>
      <c r="K128" s="447"/>
      <c r="L128" s="275"/>
      <c r="M128" s="275"/>
      <c r="N128" s="447"/>
      <c r="O128" s="275"/>
      <c r="P128" s="275"/>
      <c r="Q128" s="275"/>
      <c r="R128" s="275"/>
      <c r="S128" s="275"/>
      <c r="T128" s="275"/>
      <c r="U128" s="275"/>
      <c r="V128" s="275"/>
      <c r="W128" s="451"/>
      <c r="X128" s="275"/>
      <c r="Y128" s="275"/>
      <c r="Z128" s="275"/>
      <c r="AA128" s="275"/>
      <c r="AB128" s="275"/>
      <c r="AC128" s="275"/>
      <c r="AD128" s="275"/>
      <c r="AE128" s="275"/>
      <c r="AF128" s="473"/>
      <c r="AG128" s="41" t="s">
        <v>226</v>
      </c>
      <c r="AH128" s="42">
        <v>0.5</v>
      </c>
      <c r="AI128" s="42">
        <f>SUM(AH129*AI129)+(AH130*AI130)+(AH131*AI131)</f>
        <v>0.15</v>
      </c>
      <c r="AJ128" s="42">
        <f>SUM(AH129*AJ129)+(AH130*AJ130)+(AH131*AJ131)</f>
        <v>0.15</v>
      </c>
      <c r="AK128" s="42">
        <f>SUM(AH129*AK129)+(AH130*AK130)+(AH131*AK131)</f>
        <v>0.36</v>
      </c>
      <c r="AL128" s="42">
        <v>0</v>
      </c>
      <c r="AM128" s="42">
        <f t="shared" si="4"/>
        <v>0.65999999999999992</v>
      </c>
      <c r="AN128" s="59">
        <v>45291</v>
      </c>
      <c r="AO128" s="45"/>
      <c r="AP128" s="45"/>
      <c r="AQ128" s="46" t="s">
        <v>124</v>
      </c>
      <c r="AR128" s="275"/>
      <c r="AS128" s="275"/>
      <c r="AT128" s="275"/>
      <c r="AU128" s="275"/>
      <c r="AV128" s="63"/>
      <c r="AW128" s="63"/>
      <c r="AX128" s="63"/>
      <c r="AY128" s="63"/>
      <c r="AZ128" s="63"/>
      <c r="BA128" s="63"/>
      <c r="BB128" s="63"/>
      <c r="BC128" s="63"/>
      <c r="BD128" s="63"/>
      <c r="BE128" s="63"/>
      <c r="BF128" s="63"/>
      <c r="BG128" s="63"/>
      <c r="BH128" s="63"/>
      <c r="BI128" s="63"/>
      <c r="BJ128" s="63"/>
      <c r="BK128" s="63"/>
      <c r="BL128" s="63"/>
      <c r="BM128" s="84"/>
      <c r="BN128" s="48"/>
      <c r="BO128" s="46"/>
      <c r="BP128" s="46"/>
      <c r="BQ128" s="46"/>
      <c r="BR128" s="46"/>
      <c r="BS128" s="46"/>
      <c r="BT128" s="46"/>
      <c r="BU128" s="46"/>
      <c r="BV128" s="46"/>
      <c r="BW128" s="46"/>
      <c r="BX128" s="46"/>
      <c r="BY128" s="46"/>
      <c r="BZ128" s="46"/>
      <c r="CA128" s="275"/>
      <c r="CB128" s="46"/>
      <c r="CC128" s="46"/>
      <c r="CD128" s="46"/>
      <c r="CE128" s="46"/>
      <c r="CF128" s="46"/>
      <c r="CG128" s="46"/>
      <c r="CH128" s="46"/>
      <c r="CI128" s="46"/>
      <c r="CJ128" s="46"/>
      <c r="CK128" s="46"/>
      <c r="CL128" s="46"/>
      <c r="CM128" s="46"/>
      <c r="CN128" s="46"/>
      <c r="CO128" s="275"/>
      <c r="CP128" s="46"/>
      <c r="CQ128" s="46"/>
      <c r="CR128" s="46"/>
      <c r="CS128" s="46"/>
      <c r="CT128" s="46"/>
      <c r="CU128" s="46"/>
      <c r="CV128" s="46"/>
      <c r="CW128" s="46"/>
      <c r="CX128" s="46"/>
      <c r="CY128" s="46"/>
      <c r="CZ128" s="46"/>
      <c r="DA128" s="46"/>
      <c r="DB128" s="46"/>
      <c r="DC128" s="275"/>
      <c r="DD128" s="46"/>
      <c r="DE128" s="46"/>
      <c r="DF128" s="46"/>
      <c r="DG128" s="46"/>
      <c r="DH128" s="46"/>
      <c r="DI128" s="46"/>
      <c r="DJ128" s="46"/>
      <c r="DK128" s="46"/>
      <c r="DL128" s="46"/>
      <c r="DM128" s="46"/>
      <c r="DN128" s="46"/>
      <c r="DO128" s="46"/>
      <c r="DP128" s="46"/>
      <c r="DQ128" s="275"/>
      <c r="DR128" s="46"/>
      <c r="DS128" s="46"/>
      <c r="DT128" s="46"/>
      <c r="DU128" s="46"/>
      <c r="DV128" s="46"/>
      <c r="DW128" s="46"/>
      <c r="DX128" s="46"/>
      <c r="DY128" s="46"/>
      <c r="DZ128" s="46"/>
      <c r="EA128" s="46"/>
      <c r="EB128" s="46"/>
      <c r="EC128" s="46"/>
      <c r="ED128" s="46"/>
      <c r="EE128" s="275"/>
      <c r="EF128" s="49"/>
      <c r="EG128" s="275"/>
      <c r="EH128" s="45"/>
      <c r="EI128" s="38"/>
    </row>
    <row r="129" spans="1:139" ht="122.25" customHeight="1" x14ac:dyDescent="0.25">
      <c r="A129" s="447"/>
      <c r="B129" s="451"/>
      <c r="C129" s="275"/>
      <c r="D129" s="275"/>
      <c r="E129" s="275"/>
      <c r="F129" s="275"/>
      <c r="G129" s="275"/>
      <c r="H129" s="275"/>
      <c r="I129" s="275"/>
      <c r="J129" s="275"/>
      <c r="K129" s="447"/>
      <c r="L129" s="275"/>
      <c r="M129" s="275"/>
      <c r="N129" s="447"/>
      <c r="O129" s="275"/>
      <c r="P129" s="275"/>
      <c r="Q129" s="275"/>
      <c r="R129" s="275"/>
      <c r="S129" s="275"/>
      <c r="T129" s="275"/>
      <c r="U129" s="275"/>
      <c r="V129" s="275"/>
      <c r="W129" s="451"/>
      <c r="X129" s="275"/>
      <c r="Y129" s="275"/>
      <c r="Z129" s="275"/>
      <c r="AA129" s="275"/>
      <c r="AB129" s="275"/>
      <c r="AC129" s="275"/>
      <c r="AD129" s="275"/>
      <c r="AE129" s="275"/>
      <c r="AF129" s="473"/>
      <c r="AG129" s="54" t="s">
        <v>227</v>
      </c>
      <c r="AH129" s="51">
        <v>0.1</v>
      </c>
      <c r="AI129" s="50">
        <v>0</v>
      </c>
      <c r="AJ129" s="50">
        <v>0</v>
      </c>
      <c r="AK129" s="55">
        <v>0</v>
      </c>
      <c r="AL129" s="50">
        <v>0</v>
      </c>
      <c r="AM129" s="50">
        <f t="shared" si="4"/>
        <v>0</v>
      </c>
      <c r="AN129" s="52">
        <v>45291</v>
      </c>
      <c r="AO129" s="47" t="s">
        <v>143</v>
      </c>
      <c r="AP129" s="45"/>
      <c r="AQ129" s="47" t="s">
        <v>132</v>
      </c>
      <c r="AR129" s="275"/>
      <c r="AS129" s="275"/>
      <c r="AT129" s="275"/>
      <c r="AU129" s="275"/>
      <c r="AV129" s="63"/>
      <c r="AW129" s="63"/>
      <c r="AX129" s="63"/>
      <c r="AY129" s="63"/>
      <c r="AZ129" s="63"/>
      <c r="BA129" s="63"/>
      <c r="BB129" s="63"/>
      <c r="BC129" s="63"/>
      <c r="BD129" s="63"/>
      <c r="BE129" s="63"/>
      <c r="BF129" s="63"/>
      <c r="BG129" s="63"/>
      <c r="BH129" s="63"/>
      <c r="BI129" s="63"/>
      <c r="BJ129" s="63"/>
      <c r="BK129" s="63"/>
      <c r="BL129" s="63"/>
      <c r="BM129" s="84"/>
      <c r="BN129" s="48"/>
      <c r="BO129" s="46"/>
      <c r="BP129" s="46"/>
      <c r="BQ129" s="46"/>
      <c r="BR129" s="46"/>
      <c r="BS129" s="46"/>
      <c r="BT129" s="46"/>
      <c r="BU129" s="46"/>
      <c r="BV129" s="46"/>
      <c r="BW129" s="46"/>
      <c r="BX129" s="46"/>
      <c r="BY129" s="46"/>
      <c r="BZ129" s="46"/>
      <c r="CA129" s="275"/>
      <c r="CB129" s="46"/>
      <c r="CC129" s="46"/>
      <c r="CD129" s="46"/>
      <c r="CE129" s="46"/>
      <c r="CF129" s="46"/>
      <c r="CG129" s="46"/>
      <c r="CH129" s="46"/>
      <c r="CI129" s="46"/>
      <c r="CJ129" s="46"/>
      <c r="CK129" s="46"/>
      <c r="CL129" s="46"/>
      <c r="CM129" s="46"/>
      <c r="CN129" s="46"/>
      <c r="CO129" s="275"/>
      <c r="CP129" s="46"/>
      <c r="CQ129" s="46"/>
      <c r="CR129" s="46"/>
      <c r="CS129" s="46"/>
      <c r="CT129" s="46"/>
      <c r="CU129" s="46"/>
      <c r="CV129" s="46"/>
      <c r="CW129" s="46"/>
      <c r="CX129" s="46"/>
      <c r="CY129" s="46"/>
      <c r="CZ129" s="46"/>
      <c r="DA129" s="46"/>
      <c r="DB129" s="46"/>
      <c r="DC129" s="275"/>
      <c r="DD129" s="46"/>
      <c r="DE129" s="46"/>
      <c r="DF129" s="46"/>
      <c r="DG129" s="46"/>
      <c r="DH129" s="46"/>
      <c r="DI129" s="46"/>
      <c r="DJ129" s="46"/>
      <c r="DK129" s="46"/>
      <c r="DL129" s="46"/>
      <c r="DM129" s="46"/>
      <c r="DN129" s="46"/>
      <c r="DO129" s="46"/>
      <c r="DP129" s="46"/>
      <c r="DQ129" s="275"/>
      <c r="DR129" s="46"/>
      <c r="DS129" s="46"/>
      <c r="DT129" s="46"/>
      <c r="DU129" s="46"/>
      <c r="DV129" s="46"/>
      <c r="DW129" s="46"/>
      <c r="DX129" s="46"/>
      <c r="DY129" s="46"/>
      <c r="DZ129" s="46"/>
      <c r="EA129" s="46"/>
      <c r="EB129" s="46"/>
      <c r="EC129" s="46"/>
      <c r="ED129" s="46"/>
      <c r="EE129" s="275"/>
      <c r="EF129" s="49"/>
      <c r="EG129" s="275"/>
      <c r="EH129" s="45"/>
      <c r="EI129" s="38"/>
    </row>
    <row r="130" spans="1:139" ht="261.75" customHeight="1" x14ac:dyDescent="0.25">
      <c r="A130" s="447"/>
      <c r="B130" s="451"/>
      <c r="C130" s="275"/>
      <c r="D130" s="275"/>
      <c r="E130" s="275"/>
      <c r="F130" s="275"/>
      <c r="G130" s="275"/>
      <c r="H130" s="275"/>
      <c r="I130" s="275"/>
      <c r="J130" s="275"/>
      <c r="K130" s="447"/>
      <c r="L130" s="275"/>
      <c r="M130" s="275"/>
      <c r="N130" s="447"/>
      <c r="O130" s="275"/>
      <c r="P130" s="275"/>
      <c r="Q130" s="275"/>
      <c r="R130" s="275"/>
      <c r="S130" s="275"/>
      <c r="T130" s="275"/>
      <c r="U130" s="275"/>
      <c r="V130" s="275"/>
      <c r="W130" s="451"/>
      <c r="X130" s="275"/>
      <c r="Y130" s="275"/>
      <c r="Z130" s="275"/>
      <c r="AA130" s="275"/>
      <c r="AB130" s="275"/>
      <c r="AC130" s="275"/>
      <c r="AD130" s="275"/>
      <c r="AE130" s="275"/>
      <c r="AF130" s="473"/>
      <c r="AG130" s="54" t="s">
        <v>228</v>
      </c>
      <c r="AH130" s="51">
        <v>0.6</v>
      </c>
      <c r="AI130" s="50">
        <v>0.25</v>
      </c>
      <c r="AJ130" s="50">
        <v>0.25</v>
      </c>
      <c r="AK130" s="55">
        <v>0.25</v>
      </c>
      <c r="AL130" s="50">
        <v>0.25</v>
      </c>
      <c r="AM130" s="50">
        <f t="shared" si="4"/>
        <v>1</v>
      </c>
      <c r="AN130" s="52">
        <v>45291</v>
      </c>
      <c r="AO130" s="176" t="s">
        <v>387</v>
      </c>
      <c r="AP130" s="53" t="s">
        <v>491</v>
      </c>
      <c r="AQ130" s="47" t="s">
        <v>132</v>
      </c>
      <c r="AR130" s="275"/>
      <c r="AS130" s="275"/>
      <c r="AT130" s="275"/>
      <c r="AU130" s="275"/>
      <c r="AV130" s="60" t="s">
        <v>216</v>
      </c>
      <c r="AW130" s="63" t="s">
        <v>148</v>
      </c>
      <c r="AX130" s="60" t="s">
        <v>129</v>
      </c>
      <c r="AY130" s="63"/>
      <c r="AZ130" s="63"/>
      <c r="BA130" s="248">
        <v>0</v>
      </c>
      <c r="BB130" s="248">
        <v>0</v>
      </c>
      <c r="BC130" s="248">
        <v>0</v>
      </c>
      <c r="BD130" s="248">
        <v>0</v>
      </c>
      <c r="BE130" s="248">
        <v>0</v>
      </c>
      <c r="BF130" s="248">
        <v>0</v>
      </c>
      <c r="BG130" s="248">
        <v>0</v>
      </c>
      <c r="BH130" s="248">
        <v>0</v>
      </c>
      <c r="BI130" s="248">
        <v>0</v>
      </c>
      <c r="BJ130" s="248">
        <v>0</v>
      </c>
      <c r="BK130" s="248">
        <v>70000000</v>
      </c>
      <c r="BL130" s="249">
        <v>0</v>
      </c>
      <c r="BM130" s="250">
        <f>SUM(BK130:BL130)</f>
        <v>70000000</v>
      </c>
      <c r="BN130" s="251">
        <v>0</v>
      </c>
      <c r="BO130" s="46"/>
      <c r="BP130" s="46"/>
      <c r="BQ130" s="46"/>
      <c r="BR130" s="46"/>
      <c r="BS130" s="46"/>
      <c r="BT130" s="46"/>
      <c r="BU130" s="46"/>
      <c r="BV130" s="46"/>
      <c r="BW130" s="46"/>
      <c r="BX130" s="46"/>
      <c r="BY130" s="46"/>
      <c r="BZ130" s="46"/>
      <c r="CA130" s="275"/>
      <c r="CB130" s="252">
        <v>70000000</v>
      </c>
      <c r="CC130" s="46"/>
      <c r="CD130" s="46"/>
      <c r="CE130" s="46"/>
      <c r="CF130" s="46"/>
      <c r="CG130" s="46"/>
      <c r="CH130" s="46"/>
      <c r="CI130" s="46"/>
      <c r="CJ130" s="46"/>
      <c r="CK130" s="46"/>
      <c r="CL130" s="46"/>
      <c r="CM130" s="46"/>
      <c r="CN130" s="46"/>
      <c r="CO130" s="275"/>
      <c r="CP130" s="252">
        <v>70000000</v>
      </c>
      <c r="CQ130" s="46"/>
      <c r="CR130" s="46"/>
      <c r="CS130" s="46"/>
      <c r="CT130" s="46"/>
      <c r="CU130" s="46"/>
      <c r="CV130" s="46"/>
      <c r="CW130" s="46"/>
      <c r="CX130" s="46"/>
      <c r="CY130" s="46"/>
      <c r="CZ130" s="46"/>
      <c r="DA130" s="46"/>
      <c r="DB130" s="46"/>
      <c r="DC130" s="275"/>
      <c r="DD130" s="252">
        <v>70000000</v>
      </c>
      <c r="DE130" s="46"/>
      <c r="DF130" s="46"/>
      <c r="DG130" s="46"/>
      <c r="DH130" s="46"/>
      <c r="DI130" s="46"/>
      <c r="DJ130" s="46"/>
      <c r="DK130" s="46"/>
      <c r="DL130" s="46"/>
      <c r="DM130" s="46"/>
      <c r="DN130" s="46"/>
      <c r="DO130" s="46"/>
      <c r="DP130" s="46"/>
      <c r="DQ130" s="275"/>
      <c r="DR130" s="252">
        <v>70000000</v>
      </c>
      <c r="DS130" s="46"/>
      <c r="DT130" s="46"/>
      <c r="DU130" s="46"/>
      <c r="DV130" s="46"/>
      <c r="DW130" s="46"/>
      <c r="DX130" s="46"/>
      <c r="DY130" s="46"/>
      <c r="DZ130" s="46"/>
      <c r="EA130" s="46"/>
      <c r="EB130" s="46"/>
      <c r="EC130" s="46"/>
      <c r="ED130" s="46"/>
      <c r="EE130" s="275"/>
      <c r="EF130" s="49"/>
      <c r="EG130" s="275"/>
      <c r="EH130" s="45"/>
      <c r="EI130" s="38"/>
    </row>
    <row r="131" spans="1:139" ht="57.75" customHeight="1" x14ac:dyDescent="0.25">
      <c r="A131" s="447"/>
      <c r="B131" s="451"/>
      <c r="C131" s="275"/>
      <c r="D131" s="275"/>
      <c r="E131" s="275"/>
      <c r="F131" s="275"/>
      <c r="G131" s="275"/>
      <c r="H131" s="275"/>
      <c r="I131" s="275"/>
      <c r="J131" s="275"/>
      <c r="K131" s="447"/>
      <c r="L131" s="275"/>
      <c r="M131" s="275"/>
      <c r="N131" s="447"/>
      <c r="O131" s="275"/>
      <c r="P131" s="275"/>
      <c r="Q131" s="275"/>
      <c r="R131" s="275"/>
      <c r="S131" s="275"/>
      <c r="T131" s="275"/>
      <c r="U131" s="275"/>
      <c r="V131" s="275"/>
      <c r="W131" s="451"/>
      <c r="X131" s="275"/>
      <c r="Y131" s="275"/>
      <c r="Z131" s="275"/>
      <c r="AA131" s="275"/>
      <c r="AB131" s="275"/>
      <c r="AC131" s="275"/>
      <c r="AD131" s="275"/>
      <c r="AE131" s="275"/>
      <c r="AF131" s="473"/>
      <c r="AG131" s="414" t="s">
        <v>229</v>
      </c>
      <c r="AH131" s="464">
        <v>0.3</v>
      </c>
      <c r="AI131" s="315">
        <v>0</v>
      </c>
      <c r="AJ131" s="315">
        <v>0</v>
      </c>
      <c r="AK131" s="391">
        <v>0.7</v>
      </c>
      <c r="AL131" s="315">
        <v>0.3</v>
      </c>
      <c r="AM131" s="315">
        <f>SUM(AI131:AL134)</f>
        <v>1</v>
      </c>
      <c r="AN131" s="427">
        <v>45291</v>
      </c>
      <c r="AO131" s="428" t="s">
        <v>386</v>
      </c>
      <c r="AP131" s="300" t="s">
        <v>492</v>
      </c>
      <c r="AQ131" s="300" t="s">
        <v>132</v>
      </c>
      <c r="AR131" s="275"/>
      <c r="AS131" s="275"/>
      <c r="AT131" s="275"/>
      <c r="AU131" s="275"/>
      <c r="AV131" s="307" t="s">
        <v>230</v>
      </c>
      <c r="AW131" s="300" t="s">
        <v>231</v>
      </c>
      <c r="AX131" s="307" t="s">
        <v>129</v>
      </c>
      <c r="AY131" s="300"/>
      <c r="AZ131" s="300"/>
      <c r="BA131" s="274">
        <v>0</v>
      </c>
      <c r="BB131" s="274">
        <v>0</v>
      </c>
      <c r="BC131" s="274">
        <v>0</v>
      </c>
      <c r="BD131" s="274">
        <v>0</v>
      </c>
      <c r="BE131" s="274">
        <v>0</v>
      </c>
      <c r="BF131" s="274">
        <v>0</v>
      </c>
      <c r="BG131" s="274">
        <v>60480000</v>
      </c>
      <c r="BH131" s="274">
        <v>60480000</v>
      </c>
      <c r="BI131" s="274">
        <v>60480000</v>
      </c>
      <c r="BJ131" s="274">
        <v>60480000</v>
      </c>
      <c r="BK131" s="274">
        <v>60480000</v>
      </c>
      <c r="BL131" s="274">
        <v>60480000</v>
      </c>
      <c r="BM131" s="363">
        <f>SUM(BA131:BL132)</f>
        <v>362880000</v>
      </c>
      <c r="BN131" s="308"/>
      <c r="BO131" s="85"/>
      <c r="BP131" s="85"/>
      <c r="BQ131" s="85"/>
      <c r="BR131" s="85"/>
      <c r="BS131" s="302"/>
      <c r="BT131" s="302"/>
      <c r="BU131" s="46"/>
      <c r="BV131" s="46"/>
      <c r="BW131" s="46"/>
      <c r="BX131" s="46"/>
      <c r="BY131" s="371">
        <v>362880000</v>
      </c>
      <c r="BZ131" s="46"/>
      <c r="CA131" s="275"/>
      <c r="CB131" s="46"/>
      <c r="CC131" s="46"/>
      <c r="CD131" s="46"/>
      <c r="CE131" s="46"/>
      <c r="CF131" s="46"/>
      <c r="CG131" s="46"/>
      <c r="CH131" s="46"/>
      <c r="CI131" s="46"/>
      <c r="CJ131" s="46"/>
      <c r="CK131" s="46"/>
      <c r="CL131" s="46"/>
      <c r="CM131" s="371">
        <v>362880000</v>
      </c>
      <c r="CN131" s="46"/>
      <c r="CO131" s="275"/>
      <c r="CP131" s="46"/>
      <c r="CQ131" s="46"/>
      <c r="CR131" s="46"/>
      <c r="CS131" s="46"/>
      <c r="CT131" s="46"/>
      <c r="CU131" s="46"/>
      <c r="CV131" s="46"/>
      <c r="CW131" s="46"/>
      <c r="CX131" s="46"/>
      <c r="CY131" s="46"/>
      <c r="CZ131" s="46"/>
      <c r="DA131" s="371">
        <v>362880000</v>
      </c>
      <c r="DB131" s="46"/>
      <c r="DC131" s="275"/>
      <c r="DD131" s="46"/>
      <c r="DE131" s="46"/>
      <c r="DF131" s="46"/>
      <c r="DG131" s="46"/>
      <c r="DH131" s="46"/>
      <c r="DI131" s="46"/>
      <c r="DJ131" s="46"/>
      <c r="DK131" s="46"/>
      <c r="DL131" s="46"/>
      <c r="DM131" s="46"/>
      <c r="DN131" s="46"/>
      <c r="DO131" s="371">
        <v>362880000</v>
      </c>
      <c r="DP131" s="46"/>
      <c r="DQ131" s="275"/>
      <c r="DR131" s="46"/>
      <c r="DS131" s="46"/>
      <c r="DT131" s="46"/>
      <c r="DU131" s="46"/>
      <c r="DV131" s="46"/>
      <c r="DW131" s="46"/>
      <c r="DX131" s="46"/>
      <c r="DY131" s="46"/>
      <c r="DZ131" s="46"/>
      <c r="EA131" s="46"/>
      <c r="EB131" s="46"/>
      <c r="EC131" s="371">
        <v>290304000</v>
      </c>
      <c r="ED131" s="46"/>
      <c r="EE131" s="275"/>
      <c r="EF131" s="49"/>
      <c r="EG131" s="275"/>
      <c r="EH131" s="45"/>
      <c r="EI131" s="38"/>
    </row>
    <row r="132" spans="1:139" ht="33.75" customHeight="1" x14ac:dyDescent="0.25">
      <c r="A132" s="447"/>
      <c r="B132" s="451"/>
      <c r="C132" s="275"/>
      <c r="D132" s="275"/>
      <c r="E132" s="275"/>
      <c r="F132" s="275"/>
      <c r="G132" s="275"/>
      <c r="H132" s="275"/>
      <c r="I132" s="275"/>
      <c r="J132" s="275"/>
      <c r="K132" s="447"/>
      <c r="L132" s="275"/>
      <c r="M132" s="275"/>
      <c r="N132" s="447"/>
      <c r="O132" s="275"/>
      <c r="P132" s="275"/>
      <c r="Q132" s="275"/>
      <c r="R132" s="275"/>
      <c r="S132" s="275"/>
      <c r="T132" s="275"/>
      <c r="U132" s="275"/>
      <c r="V132" s="275"/>
      <c r="W132" s="451"/>
      <c r="X132" s="275"/>
      <c r="Y132" s="275"/>
      <c r="Z132" s="275"/>
      <c r="AA132" s="275"/>
      <c r="AB132" s="275"/>
      <c r="AC132" s="275"/>
      <c r="AD132" s="275"/>
      <c r="AE132" s="275"/>
      <c r="AF132" s="473"/>
      <c r="AG132" s="275"/>
      <c r="AH132" s="275"/>
      <c r="AI132" s="275"/>
      <c r="AJ132" s="275"/>
      <c r="AK132" s="275"/>
      <c r="AL132" s="275"/>
      <c r="AM132" s="275"/>
      <c r="AN132" s="275"/>
      <c r="AO132" s="275"/>
      <c r="AP132" s="275"/>
      <c r="AQ132" s="275"/>
      <c r="AR132" s="275"/>
      <c r="AS132" s="275"/>
      <c r="AT132" s="275"/>
      <c r="AU132" s="275"/>
      <c r="AV132" s="276"/>
      <c r="AW132" s="276"/>
      <c r="AX132" s="276"/>
      <c r="AY132" s="276"/>
      <c r="AZ132" s="276"/>
      <c r="BA132" s="276"/>
      <c r="BB132" s="276"/>
      <c r="BC132" s="276"/>
      <c r="BD132" s="276"/>
      <c r="BE132" s="276"/>
      <c r="BF132" s="276"/>
      <c r="BG132" s="276"/>
      <c r="BH132" s="276"/>
      <c r="BI132" s="276"/>
      <c r="BJ132" s="276"/>
      <c r="BK132" s="276"/>
      <c r="BL132" s="276"/>
      <c r="BM132" s="276"/>
      <c r="BN132" s="276"/>
      <c r="BO132" s="85"/>
      <c r="BP132" s="85"/>
      <c r="BQ132" s="85"/>
      <c r="BR132" s="85"/>
      <c r="BS132" s="276"/>
      <c r="BT132" s="276"/>
      <c r="BU132" s="46"/>
      <c r="BV132" s="46"/>
      <c r="BW132" s="46"/>
      <c r="BX132" s="46"/>
      <c r="BY132" s="276"/>
      <c r="BZ132" s="46"/>
      <c r="CA132" s="275"/>
      <c r="CB132" s="46"/>
      <c r="CC132" s="46"/>
      <c r="CD132" s="46"/>
      <c r="CE132" s="46"/>
      <c r="CF132" s="46"/>
      <c r="CG132" s="46"/>
      <c r="CH132" s="46"/>
      <c r="CI132" s="46"/>
      <c r="CJ132" s="46"/>
      <c r="CK132" s="46"/>
      <c r="CL132" s="46"/>
      <c r="CM132" s="276"/>
      <c r="CN132" s="46"/>
      <c r="CO132" s="275"/>
      <c r="CP132" s="46"/>
      <c r="CQ132" s="46"/>
      <c r="CR132" s="46"/>
      <c r="CS132" s="46"/>
      <c r="CT132" s="46"/>
      <c r="CU132" s="46"/>
      <c r="CV132" s="46"/>
      <c r="CW132" s="46"/>
      <c r="CX132" s="46"/>
      <c r="CY132" s="46"/>
      <c r="CZ132" s="46"/>
      <c r="DA132" s="276"/>
      <c r="DB132" s="46"/>
      <c r="DC132" s="275"/>
      <c r="DD132" s="46"/>
      <c r="DE132" s="46"/>
      <c r="DF132" s="46"/>
      <c r="DG132" s="46"/>
      <c r="DH132" s="46"/>
      <c r="DI132" s="46"/>
      <c r="DJ132" s="46"/>
      <c r="DK132" s="46"/>
      <c r="DL132" s="46"/>
      <c r="DM132" s="46"/>
      <c r="DN132" s="46"/>
      <c r="DO132" s="276"/>
      <c r="DP132" s="46"/>
      <c r="DQ132" s="275"/>
      <c r="DR132" s="46"/>
      <c r="DS132" s="46"/>
      <c r="DT132" s="46"/>
      <c r="DU132" s="46"/>
      <c r="DV132" s="46"/>
      <c r="DW132" s="46"/>
      <c r="DX132" s="46"/>
      <c r="DY132" s="46"/>
      <c r="DZ132" s="46"/>
      <c r="EA132" s="46"/>
      <c r="EB132" s="46"/>
      <c r="EC132" s="276"/>
      <c r="ED132" s="46"/>
      <c r="EE132" s="275"/>
      <c r="EF132" s="49"/>
      <c r="EG132" s="275"/>
      <c r="EH132" s="45"/>
      <c r="EI132" s="38"/>
    </row>
    <row r="133" spans="1:139" ht="33.75" customHeight="1" x14ac:dyDescent="0.25">
      <c r="A133" s="447"/>
      <c r="B133" s="451"/>
      <c r="C133" s="275"/>
      <c r="D133" s="275"/>
      <c r="E133" s="275"/>
      <c r="F133" s="275"/>
      <c r="G133" s="275"/>
      <c r="H133" s="275"/>
      <c r="I133" s="275"/>
      <c r="J133" s="275"/>
      <c r="K133" s="447"/>
      <c r="L133" s="275"/>
      <c r="M133" s="275"/>
      <c r="N133" s="447"/>
      <c r="O133" s="275"/>
      <c r="P133" s="275"/>
      <c r="Q133" s="275"/>
      <c r="R133" s="275"/>
      <c r="S133" s="275"/>
      <c r="T133" s="275"/>
      <c r="U133" s="275"/>
      <c r="V133" s="275"/>
      <c r="W133" s="451"/>
      <c r="X133" s="275"/>
      <c r="Y133" s="275"/>
      <c r="Z133" s="275"/>
      <c r="AA133" s="275"/>
      <c r="AB133" s="275"/>
      <c r="AC133" s="275"/>
      <c r="AD133" s="275"/>
      <c r="AE133" s="275"/>
      <c r="AF133" s="473"/>
      <c r="AG133" s="275"/>
      <c r="AH133" s="275"/>
      <c r="AI133" s="275"/>
      <c r="AJ133" s="275"/>
      <c r="AK133" s="275"/>
      <c r="AL133" s="275"/>
      <c r="AM133" s="275"/>
      <c r="AN133" s="275"/>
      <c r="AO133" s="275"/>
      <c r="AP133" s="275"/>
      <c r="AQ133" s="275"/>
      <c r="AR133" s="275"/>
      <c r="AS133" s="275"/>
      <c r="AT133" s="275"/>
      <c r="AU133" s="275"/>
      <c r="AV133" s="307" t="s">
        <v>232</v>
      </c>
      <c r="AW133" s="300" t="s">
        <v>233</v>
      </c>
      <c r="AX133" s="307" t="s">
        <v>129</v>
      </c>
      <c r="AY133" s="300"/>
      <c r="AZ133" s="300"/>
      <c r="BA133" s="274">
        <v>0</v>
      </c>
      <c r="BB133" s="274">
        <v>0</v>
      </c>
      <c r="BC133" s="274">
        <v>0</v>
      </c>
      <c r="BD133" s="274">
        <v>0</v>
      </c>
      <c r="BE133" s="274">
        <v>0</v>
      </c>
      <c r="BF133" s="274">
        <v>0</v>
      </c>
      <c r="BG133" s="274">
        <v>0</v>
      </c>
      <c r="BH133" s="274">
        <v>20000000</v>
      </c>
      <c r="BI133" s="274">
        <v>20000000</v>
      </c>
      <c r="BJ133" s="274">
        <v>20000000</v>
      </c>
      <c r="BK133" s="274">
        <v>20000000</v>
      </c>
      <c r="BL133" s="274">
        <v>20000000</v>
      </c>
      <c r="BM133" s="389">
        <f>SUM(BA133:BL134)</f>
        <v>100000000</v>
      </c>
      <c r="BN133" s="308"/>
      <c r="BO133" s="85"/>
      <c r="BP133" s="85"/>
      <c r="BQ133" s="85"/>
      <c r="BR133" s="85"/>
      <c r="BS133" s="302"/>
      <c r="BT133" s="302"/>
      <c r="BU133" s="46"/>
      <c r="BV133" s="46"/>
      <c r="BW133" s="46"/>
      <c r="BX133" s="46"/>
      <c r="BY133" s="371">
        <v>0</v>
      </c>
      <c r="BZ133" s="46"/>
      <c r="CA133" s="275"/>
      <c r="CB133" s="46"/>
      <c r="CC133" s="46"/>
      <c r="CD133" s="46"/>
      <c r="CE133" s="46"/>
      <c r="CF133" s="46"/>
      <c r="CG133" s="46"/>
      <c r="CH133" s="46"/>
      <c r="CI133" s="46"/>
      <c r="CJ133" s="46"/>
      <c r="CK133" s="46"/>
      <c r="CL133" s="46"/>
      <c r="CM133" s="371">
        <v>100000000</v>
      </c>
      <c r="CN133" s="46"/>
      <c r="CO133" s="275"/>
      <c r="CP133" s="46"/>
      <c r="CQ133" s="46"/>
      <c r="CR133" s="46"/>
      <c r="CS133" s="46"/>
      <c r="CT133" s="46"/>
      <c r="CU133" s="46"/>
      <c r="CV133" s="46"/>
      <c r="CW133" s="46"/>
      <c r="CX133" s="46"/>
      <c r="CY133" s="46"/>
      <c r="CZ133" s="46"/>
      <c r="DA133" s="371">
        <v>100000000</v>
      </c>
      <c r="DB133" s="46"/>
      <c r="DC133" s="275"/>
      <c r="DD133" s="46"/>
      <c r="DE133" s="46"/>
      <c r="DF133" s="46"/>
      <c r="DG133" s="46"/>
      <c r="DH133" s="46"/>
      <c r="DI133" s="46"/>
      <c r="DJ133" s="46"/>
      <c r="DK133" s="46"/>
      <c r="DL133" s="46"/>
      <c r="DM133" s="46"/>
      <c r="DN133" s="46"/>
      <c r="DO133" s="371">
        <v>100000000</v>
      </c>
      <c r="DP133" s="46"/>
      <c r="DQ133" s="275"/>
      <c r="DR133" s="46"/>
      <c r="DS133" s="46"/>
      <c r="DT133" s="46"/>
      <c r="DU133" s="46"/>
      <c r="DV133" s="46"/>
      <c r="DW133" s="46"/>
      <c r="DX133" s="46"/>
      <c r="DY133" s="46"/>
      <c r="DZ133" s="46"/>
      <c r="EA133" s="46"/>
      <c r="EB133" s="46"/>
      <c r="EC133" s="371">
        <v>100000000</v>
      </c>
      <c r="ED133" s="46"/>
      <c r="EE133" s="275"/>
      <c r="EF133" s="49"/>
      <c r="EG133" s="275"/>
      <c r="EH133" s="45"/>
      <c r="EI133" s="38"/>
    </row>
    <row r="134" spans="1:139" ht="33.75" customHeight="1" x14ac:dyDescent="0.25">
      <c r="A134" s="449"/>
      <c r="B134" s="453"/>
      <c r="C134" s="276"/>
      <c r="D134" s="276"/>
      <c r="E134" s="276"/>
      <c r="F134" s="276"/>
      <c r="G134" s="276"/>
      <c r="H134" s="276"/>
      <c r="I134" s="276"/>
      <c r="J134" s="276"/>
      <c r="K134" s="449"/>
      <c r="L134" s="276"/>
      <c r="M134" s="276"/>
      <c r="N134" s="449"/>
      <c r="O134" s="276"/>
      <c r="P134" s="276"/>
      <c r="Q134" s="276"/>
      <c r="R134" s="276"/>
      <c r="S134" s="276"/>
      <c r="T134" s="276"/>
      <c r="U134" s="276"/>
      <c r="V134" s="276"/>
      <c r="W134" s="453"/>
      <c r="X134" s="276"/>
      <c r="Y134" s="276"/>
      <c r="Z134" s="276"/>
      <c r="AA134" s="276"/>
      <c r="AB134" s="276"/>
      <c r="AC134" s="276"/>
      <c r="AD134" s="276"/>
      <c r="AE134" s="276"/>
      <c r="AF134" s="474"/>
      <c r="AG134" s="276"/>
      <c r="AH134" s="276"/>
      <c r="AI134" s="276"/>
      <c r="AJ134" s="276"/>
      <c r="AK134" s="276"/>
      <c r="AL134" s="276"/>
      <c r="AM134" s="276"/>
      <c r="AN134" s="276"/>
      <c r="AO134" s="276"/>
      <c r="AP134" s="276"/>
      <c r="AQ134" s="276"/>
      <c r="AR134" s="275"/>
      <c r="AS134" s="275"/>
      <c r="AT134" s="275"/>
      <c r="AU134" s="275"/>
      <c r="AV134" s="276"/>
      <c r="AW134" s="276"/>
      <c r="AX134" s="276"/>
      <c r="AY134" s="276"/>
      <c r="AZ134" s="276"/>
      <c r="BA134" s="276"/>
      <c r="BB134" s="276"/>
      <c r="BC134" s="276"/>
      <c r="BD134" s="276"/>
      <c r="BE134" s="276"/>
      <c r="BF134" s="276"/>
      <c r="BG134" s="276"/>
      <c r="BH134" s="276"/>
      <c r="BI134" s="276"/>
      <c r="BJ134" s="276"/>
      <c r="BK134" s="276"/>
      <c r="BL134" s="276"/>
      <c r="BM134" s="276"/>
      <c r="BN134" s="276"/>
      <c r="BO134" s="85"/>
      <c r="BP134" s="85"/>
      <c r="BQ134" s="85"/>
      <c r="BR134" s="85"/>
      <c r="BS134" s="276"/>
      <c r="BT134" s="276"/>
      <c r="BU134" s="46"/>
      <c r="BV134" s="46"/>
      <c r="BW134" s="46"/>
      <c r="BX134" s="46"/>
      <c r="BY134" s="276"/>
      <c r="BZ134" s="46"/>
      <c r="CA134" s="276"/>
      <c r="CB134" s="46"/>
      <c r="CC134" s="46"/>
      <c r="CD134" s="46"/>
      <c r="CE134" s="46"/>
      <c r="CF134" s="46"/>
      <c r="CG134" s="46"/>
      <c r="CH134" s="46"/>
      <c r="CI134" s="46"/>
      <c r="CJ134" s="46"/>
      <c r="CK134" s="46"/>
      <c r="CL134" s="46"/>
      <c r="CM134" s="276"/>
      <c r="CN134" s="46"/>
      <c r="CO134" s="276"/>
      <c r="CP134" s="46"/>
      <c r="CQ134" s="46"/>
      <c r="CR134" s="46"/>
      <c r="CS134" s="46"/>
      <c r="CT134" s="46"/>
      <c r="CU134" s="46"/>
      <c r="CV134" s="46"/>
      <c r="CW134" s="46"/>
      <c r="CX134" s="46"/>
      <c r="CY134" s="46"/>
      <c r="CZ134" s="46"/>
      <c r="DA134" s="276"/>
      <c r="DB134" s="46"/>
      <c r="DC134" s="276"/>
      <c r="DD134" s="46"/>
      <c r="DE134" s="46"/>
      <c r="DF134" s="46"/>
      <c r="DG134" s="46"/>
      <c r="DH134" s="46"/>
      <c r="DI134" s="46"/>
      <c r="DJ134" s="46"/>
      <c r="DK134" s="46"/>
      <c r="DL134" s="46"/>
      <c r="DM134" s="46"/>
      <c r="DN134" s="46"/>
      <c r="DO134" s="276"/>
      <c r="DP134" s="46"/>
      <c r="DQ134" s="276"/>
      <c r="DR134" s="46"/>
      <c r="DS134" s="46"/>
      <c r="DT134" s="46"/>
      <c r="DU134" s="46"/>
      <c r="DV134" s="46"/>
      <c r="DW134" s="46"/>
      <c r="DX134" s="46"/>
      <c r="DY134" s="46"/>
      <c r="DZ134" s="46"/>
      <c r="EA134" s="46"/>
      <c r="EB134" s="46"/>
      <c r="EC134" s="276"/>
      <c r="ED134" s="46"/>
      <c r="EE134" s="276"/>
      <c r="EF134" s="49"/>
      <c r="EG134" s="276"/>
      <c r="EH134" s="45"/>
      <c r="EI134" s="38"/>
    </row>
    <row r="135" spans="1:139" ht="29.25" customHeight="1" x14ac:dyDescent="0.25">
      <c r="A135" s="465" t="s">
        <v>111</v>
      </c>
      <c r="B135" s="450" t="s">
        <v>181</v>
      </c>
      <c r="C135" s="300">
        <v>0.61</v>
      </c>
      <c r="D135" s="300">
        <v>0.71</v>
      </c>
      <c r="E135" s="413">
        <v>2.5000000000000001E-2</v>
      </c>
      <c r="F135" s="413">
        <v>2.5000000000000001E-2</v>
      </c>
      <c r="G135" s="413">
        <v>2.5000000000000001E-2</v>
      </c>
      <c r="H135" s="413">
        <v>2.5000000000000001E-2</v>
      </c>
      <c r="I135" s="300" t="s">
        <v>113</v>
      </c>
      <c r="J135" s="300">
        <v>43</v>
      </c>
      <c r="K135" s="465" t="s">
        <v>182</v>
      </c>
      <c r="L135" s="300" t="s">
        <v>183</v>
      </c>
      <c r="M135" s="300">
        <v>4302</v>
      </c>
      <c r="N135" s="465" t="s">
        <v>234</v>
      </c>
      <c r="O135" s="300" t="s">
        <v>185</v>
      </c>
      <c r="P135" s="441" t="s">
        <v>235</v>
      </c>
      <c r="Q135" s="300" t="s">
        <v>187</v>
      </c>
      <c r="R135" s="300">
        <v>4302001</v>
      </c>
      <c r="S135" s="300" t="s">
        <v>188</v>
      </c>
      <c r="T135" s="300">
        <v>430200100</v>
      </c>
      <c r="U135" s="300">
        <v>0</v>
      </c>
      <c r="V135" s="300" t="s">
        <v>121</v>
      </c>
      <c r="W135" s="450">
        <v>206</v>
      </c>
      <c r="X135" s="300">
        <v>50</v>
      </c>
      <c r="Y135" s="300">
        <v>52</v>
      </c>
      <c r="Z135" s="300">
        <v>52</v>
      </c>
      <c r="AA135" s="300">
        <v>52</v>
      </c>
      <c r="AB135" s="300" t="s">
        <v>170</v>
      </c>
      <c r="AC135" s="300">
        <v>52</v>
      </c>
      <c r="AD135" s="467">
        <v>250</v>
      </c>
      <c r="AE135" s="464">
        <f>AH135*AL135</f>
        <v>0.05</v>
      </c>
      <c r="AF135" s="531">
        <f>AH135*AM135</f>
        <v>1</v>
      </c>
      <c r="AG135" s="86" t="s">
        <v>236</v>
      </c>
      <c r="AH135" s="87">
        <v>1</v>
      </c>
      <c r="AI135" s="42">
        <f>SUM(AH136*AI136)</f>
        <v>0.46</v>
      </c>
      <c r="AJ135" s="42">
        <f>SUM(AH136*AJ136)</f>
        <v>0.2</v>
      </c>
      <c r="AK135" s="42">
        <f>SUM(AH136*AK136)</f>
        <v>0.28999999999999998</v>
      </c>
      <c r="AL135" s="42">
        <f>SUM(AH136*AL136)</f>
        <v>0.05</v>
      </c>
      <c r="AM135" s="87">
        <f t="shared" ref="AM135:AM143" si="5">SUM(AI135:AL135)</f>
        <v>1</v>
      </c>
      <c r="AN135" s="59">
        <v>45291</v>
      </c>
      <c r="AO135" s="39"/>
      <c r="AP135" s="39"/>
      <c r="AQ135" s="40"/>
      <c r="AR135" s="275"/>
      <c r="AS135" s="275"/>
      <c r="AT135" s="275"/>
      <c r="AU135" s="275"/>
      <c r="AV135" s="300"/>
      <c r="AW135" s="300"/>
      <c r="AX135" s="300"/>
      <c r="AY135" s="300"/>
      <c r="AZ135" s="300"/>
      <c r="BA135" s="300"/>
      <c r="BB135" s="300"/>
      <c r="BC135" s="300"/>
      <c r="BD135" s="300"/>
      <c r="BE135" s="300"/>
      <c r="BF135" s="300"/>
      <c r="BG135" s="300"/>
      <c r="BH135" s="300"/>
      <c r="BI135" s="300"/>
      <c r="BJ135" s="300"/>
      <c r="BK135" s="300"/>
      <c r="BL135" s="300"/>
      <c r="BM135" s="389">
        <f>SUM(BA135:BL136)</f>
        <v>0</v>
      </c>
      <c r="BN135" s="308"/>
      <c r="BO135" s="46"/>
      <c r="BP135" s="46"/>
      <c r="BQ135" s="46"/>
      <c r="BR135" s="46"/>
      <c r="BS135" s="308"/>
      <c r="BT135" s="46"/>
      <c r="BU135" s="46"/>
      <c r="BV135" s="46"/>
      <c r="BW135" s="46"/>
      <c r="BX135" s="46"/>
      <c r="BY135" s="302"/>
      <c r="BZ135" s="46"/>
      <c r="CA135" s="88"/>
      <c r="CB135" s="46"/>
      <c r="CC135" s="46"/>
      <c r="CD135" s="46"/>
      <c r="CE135" s="46"/>
      <c r="CF135" s="46"/>
      <c r="CG135" s="46"/>
      <c r="CH135" s="46"/>
      <c r="CI135" s="46"/>
      <c r="CJ135" s="46"/>
      <c r="CK135" s="46"/>
      <c r="CL135" s="46"/>
      <c r="CM135" s="46"/>
      <c r="CN135" s="46"/>
      <c r="CO135" s="399">
        <f>SUM(CB136:CN136)</f>
        <v>0</v>
      </c>
      <c r="CP135" s="46"/>
      <c r="CQ135" s="46"/>
      <c r="CR135" s="46"/>
      <c r="CS135" s="46"/>
      <c r="CT135" s="46"/>
      <c r="CU135" s="46"/>
      <c r="CV135" s="46"/>
      <c r="CW135" s="46"/>
      <c r="CX135" s="46"/>
      <c r="CY135" s="46"/>
      <c r="CZ135" s="46"/>
      <c r="DA135" s="46"/>
      <c r="DB135" s="46"/>
      <c r="DC135" s="386">
        <f>SUM(CP136:DB136)</f>
        <v>0</v>
      </c>
      <c r="DD135" s="46"/>
      <c r="DE135" s="46"/>
      <c r="DF135" s="46"/>
      <c r="DG135" s="46"/>
      <c r="DH135" s="46"/>
      <c r="DI135" s="46"/>
      <c r="DJ135" s="46"/>
      <c r="DK135" s="46"/>
      <c r="DL135" s="46"/>
      <c r="DM135" s="46"/>
      <c r="DN135" s="46"/>
      <c r="DO135" s="46"/>
      <c r="DP135" s="46"/>
      <c r="DQ135" s="397">
        <f>SUM(DD136:DP136)</f>
        <v>0</v>
      </c>
      <c r="DR135" s="46"/>
      <c r="DS135" s="46"/>
      <c r="DT135" s="46"/>
      <c r="DU135" s="46"/>
      <c r="DV135" s="46"/>
      <c r="DW135" s="46"/>
      <c r="DX135" s="46"/>
      <c r="DY135" s="46"/>
      <c r="DZ135" s="46"/>
      <c r="EA135" s="46"/>
      <c r="EB135" s="46"/>
      <c r="EC135" s="46"/>
      <c r="ED135" s="46"/>
      <c r="EE135" s="398">
        <f>SUM(DR136:ED136)</f>
        <v>0</v>
      </c>
      <c r="EF135" s="49"/>
      <c r="EG135" s="302"/>
      <c r="EH135" s="45"/>
      <c r="EI135" s="38"/>
    </row>
    <row r="136" spans="1:139" ht="97.5" customHeight="1" x14ac:dyDescent="0.25">
      <c r="A136" s="449"/>
      <c r="B136" s="453"/>
      <c r="C136" s="276"/>
      <c r="D136" s="276"/>
      <c r="E136" s="276"/>
      <c r="F136" s="276"/>
      <c r="G136" s="276"/>
      <c r="H136" s="276"/>
      <c r="I136" s="276"/>
      <c r="J136" s="276"/>
      <c r="K136" s="449"/>
      <c r="L136" s="276"/>
      <c r="M136" s="276"/>
      <c r="N136" s="449"/>
      <c r="O136" s="276"/>
      <c r="P136" s="276"/>
      <c r="Q136" s="276"/>
      <c r="R136" s="276"/>
      <c r="S136" s="276"/>
      <c r="T136" s="276"/>
      <c r="U136" s="276"/>
      <c r="V136" s="276"/>
      <c r="W136" s="453"/>
      <c r="X136" s="276"/>
      <c r="Y136" s="276"/>
      <c r="Z136" s="276"/>
      <c r="AA136" s="276"/>
      <c r="AB136" s="276"/>
      <c r="AC136" s="276"/>
      <c r="AD136" s="276"/>
      <c r="AE136" s="276"/>
      <c r="AF136" s="276"/>
      <c r="AG136" s="89" t="s">
        <v>237</v>
      </c>
      <c r="AH136" s="51">
        <v>1</v>
      </c>
      <c r="AI136" s="51">
        <v>0.46</v>
      </c>
      <c r="AJ136" s="51">
        <v>0.2</v>
      </c>
      <c r="AK136" s="58">
        <v>0.28999999999999998</v>
      </c>
      <c r="AL136" s="51">
        <v>0.05</v>
      </c>
      <c r="AM136" s="51">
        <f t="shared" si="5"/>
        <v>1</v>
      </c>
      <c r="AN136" s="52">
        <v>45291</v>
      </c>
      <c r="AO136" s="90" t="s">
        <v>501</v>
      </c>
      <c r="AP136" s="53" t="s">
        <v>500</v>
      </c>
      <c r="AQ136" s="47" t="s">
        <v>132</v>
      </c>
      <c r="AR136" s="275"/>
      <c r="AS136" s="275"/>
      <c r="AT136" s="275"/>
      <c r="AU136" s="275"/>
      <c r="AV136" s="276"/>
      <c r="AW136" s="276"/>
      <c r="AX136" s="276"/>
      <c r="AY136" s="276"/>
      <c r="AZ136" s="276"/>
      <c r="BA136" s="276"/>
      <c r="BB136" s="276"/>
      <c r="BC136" s="276"/>
      <c r="BD136" s="276"/>
      <c r="BE136" s="276"/>
      <c r="BF136" s="276"/>
      <c r="BG136" s="276"/>
      <c r="BH136" s="276"/>
      <c r="BI136" s="276"/>
      <c r="BJ136" s="276"/>
      <c r="BK136" s="276"/>
      <c r="BL136" s="276"/>
      <c r="BM136" s="276"/>
      <c r="BN136" s="276"/>
      <c r="BO136" s="46"/>
      <c r="BP136" s="46"/>
      <c r="BQ136" s="46"/>
      <c r="BR136" s="46"/>
      <c r="BS136" s="276"/>
      <c r="BT136" s="46"/>
      <c r="BU136" s="46"/>
      <c r="BV136" s="46"/>
      <c r="BW136" s="46"/>
      <c r="BX136" s="46"/>
      <c r="BY136" s="276"/>
      <c r="BZ136" s="46"/>
      <c r="CA136" s="88"/>
      <c r="CB136" s="46"/>
      <c r="CC136" s="46"/>
      <c r="CD136" s="46"/>
      <c r="CE136" s="46"/>
      <c r="CF136" s="46"/>
      <c r="CG136" s="46"/>
      <c r="CH136" s="46"/>
      <c r="CI136" s="46"/>
      <c r="CJ136" s="46"/>
      <c r="CK136" s="46"/>
      <c r="CL136" s="46"/>
      <c r="CM136" s="46"/>
      <c r="CN136" s="46"/>
      <c r="CO136" s="276"/>
      <c r="CP136" s="46"/>
      <c r="CQ136" s="46"/>
      <c r="CR136" s="46"/>
      <c r="CS136" s="46"/>
      <c r="CT136" s="46"/>
      <c r="CU136" s="46"/>
      <c r="CV136" s="46"/>
      <c r="CW136" s="46"/>
      <c r="CX136" s="46"/>
      <c r="CY136" s="46"/>
      <c r="CZ136" s="46"/>
      <c r="DA136" s="46"/>
      <c r="DB136" s="46"/>
      <c r="DC136" s="276"/>
      <c r="DD136" s="46"/>
      <c r="DE136" s="46"/>
      <c r="DF136" s="46"/>
      <c r="DG136" s="46"/>
      <c r="DH136" s="46"/>
      <c r="DI136" s="46"/>
      <c r="DJ136" s="46"/>
      <c r="DK136" s="46"/>
      <c r="DL136" s="46"/>
      <c r="DM136" s="46"/>
      <c r="DN136" s="46"/>
      <c r="DO136" s="46"/>
      <c r="DP136" s="46"/>
      <c r="DQ136" s="276"/>
      <c r="DR136" s="46"/>
      <c r="DS136" s="46"/>
      <c r="DT136" s="46"/>
      <c r="DU136" s="46"/>
      <c r="DV136" s="46"/>
      <c r="DW136" s="46"/>
      <c r="DX136" s="46"/>
      <c r="DY136" s="46"/>
      <c r="DZ136" s="46"/>
      <c r="EA136" s="46"/>
      <c r="EB136" s="46"/>
      <c r="EC136" s="46"/>
      <c r="ED136" s="46"/>
      <c r="EE136" s="276"/>
      <c r="EF136" s="49"/>
      <c r="EG136" s="276"/>
      <c r="EH136" s="45"/>
      <c r="EI136" s="38"/>
    </row>
    <row r="137" spans="1:139" ht="36.75" customHeight="1" x14ac:dyDescent="0.25">
      <c r="A137" s="465" t="s">
        <v>111</v>
      </c>
      <c r="B137" s="450" t="s">
        <v>181</v>
      </c>
      <c r="C137" s="300">
        <v>0.61</v>
      </c>
      <c r="D137" s="300">
        <v>0.71</v>
      </c>
      <c r="E137" s="413">
        <v>2.5000000000000001E-2</v>
      </c>
      <c r="F137" s="413">
        <v>2.5000000000000001E-2</v>
      </c>
      <c r="G137" s="413">
        <v>2.5000000000000001E-2</v>
      </c>
      <c r="H137" s="413">
        <v>2.5000000000000001E-2</v>
      </c>
      <c r="I137" s="300" t="s">
        <v>113</v>
      </c>
      <c r="J137" s="300">
        <v>43</v>
      </c>
      <c r="K137" s="465" t="s">
        <v>182</v>
      </c>
      <c r="L137" s="300" t="s">
        <v>183</v>
      </c>
      <c r="M137" s="300">
        <v>4302</v>
      </c>
      <c r="N137" s="465" t="s">
        <v>234</v>
      </c>
      <c r="O137" s="300" t="s">
        <v>185</v>
      </c>
      <c r="P137" s="441" t="s">
        <v>238</v>
      </c>
      <c r="Q137" s="300" t="s">
        <v>187</v>
      </c>
      <c r="R137" s="300">
        <v>4302001</v>
      </c>
      <c r="S137" s="300" t="s">
        <v>188</v>
      </c>
      <c r="T137" s="300">
        <v>430200100</v>
      </c>
      <c r="U137" s="300">
        <v>38</v>
      </c>
      <c r="V137" s="300" t="s">
        <v>121</v>
      </c>
      <c r="W137" s="450">
        <v>42</v>
      </c>
      <c r="X137" s="300">
        <v>40</v>
      </c>
      <c r="Y137" s="300">
        <v>40</v>
      </c>
      <c r="Z137" s="300">
        <v>42</v>
      </c>
      <c r="AA137" s="300">
        <v>42</v>
      </c>
      <c r="AB137" s="300" t="s">
        <v>170</v>
      </c>
      <c r="AC137" s="300">
        <v>42</v>
      </c>
      <c r="AD137" s="467">
        <v>46</v>
      </c>
      <c r="AE137" s="464">
        <f>AH137*AL137</f>
        <v>0</v>
      </c>
      <c r="AF137" s="531">
        <f>AH137*AM137</f>
        <v>1</v>
      </c>
      <c r="AG137" s="91" t="s">
        <v>239</v>
      </c>
      <c r="AH137" s="42">
        <v>1</v>
      </c>
      <c r="AI137" s="42">
        <f>SUM(AH138*AI138)</f>
        <v>1</v>
      </c>
      <c r="AJ137" s="42">
        <f>SUM(AH138*AJ138)</f>
        <v>0</v>
      </c>
      <c r="AK137" s="42">
        <f>SUM(AH138*AK138)</f>
        <v>0</v>
      </c>
      <c r="AL137" s="42">
        <v>0</v>
      </c>
      <c r="AM137" s="42">
        <f t="shared" si="5"/>
        <v>1</v>
      </c>
      <c r="AN137" s="59">
        <v>45291</v>
      </c>
      <c r="AO137" s="45"/>
      <c r="AP137" s="45"/>
      <c r="AQ137" s="47"/>
      <c r="AR137" s="275"/>
      <c r="AS137" s="275"/>
      <c r="AT137" s="275"/>
      <c r="AU137" s="275"/>
      <c r="AV137" s="300"/>
      <c r="AW137" s="300"/>
      <c r="AX137" s="300"/>
      <c r="AY137" s="300"/>
      <c r="AZ137" s="300"/>
      <c r="BA137" s="300"/>
      <c r="BB137" s="300"/>
      <c r="BC137" s="300"/>
      <c r="BD137" s="300"/>
      <c r="BE137" s="300"/>
      <c r="BF137" s="300"/>
      <c r="BG137" s="300"/>
      <c r="BH137" s="300"/>
      <c r="BI137" s="300"/>
      <c r="BJ137" s="300"/>
      <c r="BK137" s="300"/>
      <c r="BL137" s="300"/>
      <c r="BM137" s="389">
        <f>SUM(BA137:BL138)</f>
        <v>0</v>
      </c>
      <c r="BN137" s="308"/>
      <c r="BO137" s="46"/>
      <c r="BP137" s="46"/>
      <c r="BQ137" s="46"/>
      <c r="BR137" s="46"/>
      <c r="BS137" s="302"/>
      <c r="BT137" s="46"/>
      <c r="BU137" s="46"/>
      <c r="BV137" s="46"/>
      <c r="BW137" s="46"/>
      <c r="BX137" s="46"/>
      <c r="BY137" s="302"/>
      <c r="BZ137" s="46"/>
      <c r="CA137" s="88"/>
      <c r="CB137" s="46"/>
      <c r="CC137" s="46"/>
      <c r="CD137" s="46"/>
      <c r="CE137" s="46"/>
      <c r="CF137" s="46"/>
      <c r="CG137" s="46"/>
      <c r="CH137" s="46"/>
      <c r="CI137" s="46"/>
      <c r="CJ137" s="46"/>
      <c r="CK137" s="46"/>
      <c r="CL137" s="46"/>
      <c r="CM137" s="46"/>
      <c r="CN137" s="46"/>
      <c r="CO137" s="399">
        <f>SUM(CB138:CN138)</f>
        <v>0</v>
      </c>
      <c r="CP137" s="46"/>
      <c r="CQ137" s="46"/>
      <c r="CR137" s="46"/>
      <c r="CS137" s="46"/>
      <c r="CT137" s="46"/>
      <c r="CU137" s="46"/>
      <c r="CV137" s="46"/>
      <c r="CW137" s="46"/>
      <c r="CX137" s="46"/>
      <c r="CY137" s="46"/>
      <c r="CZ137" s="46"/>
      <c r="DA137" s="46"/>
      <c r="DB137" s="46"/>
      <c r="DC137" s="386">
        <f>SUM(CP138:DB138)</f>
        <v>0</v>
      </c>
      <c r="DD137" s="46"/>
      <c r="DE137" s="46"/>
      <c r="DF137" s="46"/>
      <c r="DG137" s="46"/>
      <c r="DH137" s="46"/>
      <c r="DI137" s="46"/>
      <c r="DJ137" s="46"/>
      <c r="DK137" s="46"/>
      <c r="DL137" s="46"/>
      <c r="DM137" s="46"/>
      <c r="DN137" s="46"/>
      <c r="DO137" s="46"/>
      <c r="DP137" s="46"/>
      <c r="DQ137" s="397">
        <f>SUM(DD138:DP138)</f>
        <v>0</v>
      </c>
      <c r="DR137" s="46"/>
      <c r="DS137" s="46"/>
      <c r="DT137" s="46"/>
      <c r="DU137" s="46"/>
      <c r="DV137" s="46"/>
      <c r="DW137" s="46"/>
      <c r="DX137" s="46"/>
      <c r="DY137" s="46"/>
      <c r="DZ137" s="46"/>
      <c r="EA137" s="46"/>
      <c r="EB137" s="46"/>
      <c r="EC137" s="46"/>
      <c r="ED137" s="46"/>
      <c r="EE137" s="398">
        <f>SUM(DR138:ED138)</f>
        <v>0</v>
      </c>
      <c r="EF137" s="49"/>
      <c r="EG137" s="302"/>
      <c r="EH137" s="45"/>
      <c r="EI137" s="38"/>
    </row>
    <row r="138" spans="1:139" ht="125.25" customHeight="1" x14ac:dyDescent="0.25">
      <c r="A138" s="449"/>
      <c r="B138" s="453"/>
      <c r="C138" s="276"/>
      <c r="D138" s="276"/>
      <c r="E138" s="276"/>
      <c r="F138" s="276"/>
      <c r="G138" s="276"/>
      <c r="H138" s="276"/>
      <c r="I138" s="276"/>
      <c r="J138" s="276"/>
      <c r="K138" s="449"/>
      <c r="L138" s="276"/>
      <c r="M138" s="276"/>
      <c r="N138" s="449"/>
      <c r="O138" s="276"/>
      <c r="P138" s="276"/>
      <c r="Q138" s="276"/>
      <c r="R138" s="276"/>
      <c r="S138" s="276"/>
      <c r="T138" s="276"/>
      <c r="U138" s="276"/>
      <c r="V138" s="276"/>
      <c r="W138" s="453"/>
      <c r="X138" s="276"/>
      <c r="Y138" s="276"/>
      <c r="Z138" s="276"/>
      <c r="AA138" s="276"/>
      <c r="AB138" s="276"/>
      <c r="AC138" s="276"/>
      <c r="AD138" s="276"/>
      <c r="AE138" s="276"/>
      <c r="AF138" s="276"/>
      <c r="AG138" s="89" t="s">
        <v>240</v>
      </c>
      <c r="AH138" s="51">
        <v>1</v>
      </c>
      <c r="AI138" s="57">
        <v>1</v>
      </c>
      <c r="AJ138" s="50">
        <v>0</v>
      </c>
      <c r="AK138" s="55">
        <v>0</v>
      </c>
      <c r="AL138" s="50">
        <v>0</v>
      </c>
      <c r="AM138" s="50">
        <f t="shared" si="5"/>
        <v>1</v>
      </c>
      <c r="AN138" s="52">
        <v>45291</v>
      </c>
      <c r="AO138" s="53" t="s">
        <v>241</v>
      </c>
      <c r="AP138" s="53" t="s">
        <v>242</v>
      </c>
      <c r="AQ138" s="47" t="s">
        <v>132</v>
      </c>
      <c r="AR138" s="275"/>
      <c r="AS138" s="275"/>
      <c r="AT138" s="275"/>
      <c r="AU138" s="275"/>
      <c r="AV138" s="276"/>
      <c r="AW138" s="276"/>
      <c r="AX138" s="276"/>
      <c r="AY138" s="276"/>
      <c r="AZ138" s="276"/>
      <c r="BA138" s="276"/>
      <c r="BB138" s="276"/>
      <c r="BC138" s="276"/>
      <c r="BD138" s="276"/>
      <c r="BE138" s="276"/>
      <c r="BF138" s="276"/>
      <c r="BG138" s="276"/>
      <c r="BH138" s="276"/>
      <c r="BI138" s="276"/>
      <c r="BJ138" s="276"/>
      <c r="BK138" s="276"/>
      <c r="BL138" s="276"/>
      <c r="BM138" s="276"/>
      <c r="BN138" s="276"/>
      <c r="BO138" s="46"/>
      <c r="BP138" s="46"/>
      <c r="BQ138" s="46"/>
      <c r="BR138" s="46"/>
      <c r="BS138" s="276"/>
      <c r="BT138" s="46"/>
      <c r="BU138" s="46"/>
      <c r="BV138" s="46"/>
      <c r="BW138" s="46"/>
      <c r="BX138" s="46"/>
      <c r="BY138" s="276"/>
      <c r="BZ138" s="46"/>
      <c r="CA138" s="88"/>
      <c r="CB138" s="46"/>
      <c r="CC138" s="46"/>
      <c r="CD138" s="46"/>
      <c r="CE138" s="46"/>
      <c r="CF138" s="46"/>
      <c r="CG138" s="46"/>
      <c r="CH138" s="46"/>
      <c r="CI138" s="46"/>
      <c r="CJ138" s="46"/>
      <c r="CK138" s="46"/>
      <c r="CL138" s="46"/>
      <c r="CM138" s="46"/>
      <c r="CN138" s="46"/>
      <c r="CO138" s="276"/>
      <c r="CP138" s="46"/>
      <c r="CQ138" s="46"/>
      <c r="CR138" s="46"/>
      <c r="CS138" s="46"/>
      <c r="CT138" s="46"/>
      <c r="CU138" s="46"/>
      <c r="CV138" s="46"/>
      <c r="CW138" s="46"/>
      <c r="CX138" s="46"/>
      <c r="CY138" s="46"/>
      <c r="CZ138" s="46"/>
      <c r="DA138" s="46"/>
      <c r="DB138" s="46"/>
      <c r="DC138" s="276"/>
      <c r="DD138" s="46"/>
      <c r="DE138" s="46"/>
      <c r="DF138" s="46"/>
      <c r="DG138" s="46"/>
      <c r="DH138" s="46"/>
      <c r="DI138" s="46"/>
      <c r="DJ138" s="46"/>
      <c r="DK138" s="46"/>
      <c r="DL138" s="46"/>
      <c r="DM138" s="46"/>
      <c r="DN138" s="46"/>
      <c r="DO138" s="46"/>
      <c r="DP138" s="46"/>
      <c r="DQ138" s="276"/>
      <c r="DR138" s="46"/>
      <c r="DS138" s="46"/>
      <c r="DT138" s="46"/>
      <c r="DU138" s="46"/>
      <c r="DV138" s="46"/>
      <c r="DW138" s="46"/>
      <c r="DX138" s="46"/>
      <c r="DY138" s="46"/>
      <c r="DZ138" s="46"/>
      <c r="EA138" s="46"/>
      <c r="EB138" s="46"/>
      <c r="EC138" s="46"/>
      <c r="ED138" s="46"/>
      <c r="EE138" s="276"/>
      <c r="EF138" s="49"/>
      <c r="EG138" s="276"/>
      <c r="EH138" s="45"/>
      <c r="EI138" s="38"/>
    </row>
    <row r="139" spans="1:139" ht="31.5" customHeight="1" x14ac:dyDescent="0.25">
      <c r="A139" s="465" t="s">
        <v>111</v>
      </c>
      <c r="B139" s="450" t="s">
        <v>181</v>
      </c>
      <c r="C139" s="300">
        <v>0.61</v>
      </c>
      <c r="D139" s="300">
        <v>0.71</v>
      </c>
      <c r="E139" s="413">
        <v>2.5000000000000001E-2</v>
      </c>
      <c r="F139" s="413">
        <v>2.5000000000000001E-2</v>
      </c>
      <c r="G139" s="413">
        <v>2.5000000000000001E-2</v>
      </c>
      <c r="H139" s="413">
        <v>2.5000000000000001E-2</v>
      </c>
      <c r="I139" s="300" t="s">
        <v>113</v>
      </c>
      <c r="J139" s="300">
        <v>43</v>
      </c>
      <c r="K139" s="465" t="s">
        <v>182</v>
      </c>
      <c r="L139" s="300" t="s">
        <v>183</v>
      </c>
      <c r="M139" s="300">
        <v>4302</v>
      </c>
      <c r="N139" s="465" t="s">
        <v>184</v>
      </c>
      <c r="O139" s="300" t="s">
        <v>185</v>
      </c>
      <c r="P139" s="441" t="s">
        <v>243</v>
      </c>
      <c r="Q139" s="300" t="s">
        <v>187</v>
      </c>
      <c r="R139" s="300">
        <v>4302001</v>
      </c>
      <c r="S139" s="300" t="s">
        <v>188</v>
      </c>
      <c r="T139" s="300">
        <v>430200100</v>
      </c>
      <c r="U139" s="300">
        <v>38</v>
      </c>
      <c r="V139" s="300" t="s">
        <v>121</v>
      </c>
      <c r="W139" s="450">
        <v>42</v>
      </c>
      <c r="X139" s="300">
        <v>40</v>
      </c>
      <c r="Y139" s="300">
        <v>40</v>
      </c>
      <c r="Z139" s="300">
        <v>42</v>
      </c>
      <c r="AA139" s="300">
        <v>42</v>
      </c>
      <c r="AB139" s="300" t="s">
        <v>122</v>
      </c>
      <c r="AC139" s="300">
        <v>46</v>
      </c>
      <c r="AD139" s="495">
        <v>46</v>
      </c>
      <c r="AE139" s="464">
        <f>SUM(AH139*AL139)+(AH141*AL141)+(AH143*AL143)</f>
        <v>0.22500000000000001</v>
      </c>
      <c r="AF139" s="561">
        <f>SUM(AH139*AM139)+(AH141*AM141)+(AH143*AM143)</f>
        <v>0.9</v>
      </c>
      <c r="AG139" s="41" t="s">
        <v>244</v>
      </c>
      <c r="AH139" s="177">
        <v>0.05</v>
      </c>
      <c r="AI139" s="42">
        <f>SUM(AH140*AI140)</f>
        <v>0</v>
      </c>
      <c r="AJ139" s="42">
        <f>SUM(AH140*AJ140)</f>
        <v>0</v>
      </c>
      <c r="AK139" s="55">
        <f>SUM(AH140*AK140)</f>
        <v>0</v>
      </c>
      <c r="AL139" s="42">
        <v>0</v>
      </c>
      <c r="AM139" s="42">
        <f t="shared" si="5"/>
        <v>0</v>
      </c>
      <c r="AN139" s="59">
        <v>45291</v>
      </c>
      <c r="AO139" s="45"/>
      <c r="AP139" s="45"/>
      <c r="AQ139" s="46" t="s">
        <v>124</v>
      </c>
      <c r="AR139" s="275"/>
      <c r="AS139" s="275"/>
      <c r="AT139" s="275"/>
      <c r="AU139" s="275"/>
      <c r="AV139" s="63"/>
      <c r="AW139" s="63"/>
      <c r="AX139" s="63"/>
      <c r="AY139" s="63"/>
      <c r="AZ139" s="63"/>
      <c r="BA139" s="300"/>
      <c r="BB139" s="300"/>
      <c r="BC139" s="300"/>
      <c r="BD139" s="300"/>
      <c r="BE139" s="300"/>
      <c r="BF139" s="300"/>
      <c r="BG139" s="300"/>
      <c r="BH139" s="300"/>
      <c r="BI139" s="300"/>
      <c r="BJ139" s="274">
        <v>103000000</v>
      </c>
      <c r="BK139" s="300"/>
      <c r="BL139" s="300"/>
      <c r="BM139" s="389">
        <f>SUM(BA139:BL143)</f>
        <v>103000000</v>
      </c>
      <c r="BN139" s="48"/>
      <c r="BO139" s="46"/>
      <c r="BP139" s="46"/>
      <c r="BQ139" s="46"/>
      <c r="BR139" s="46"/>
      <c r="BS139" s="46"/>
      <c r="BT139" s="46"/>
      <c r="BU139" s="46"/>
      <c r="BV139" s="46"/>
      <c r="BW139" s="46"/>
      <c r="BX139" s="46"/>
      <c r="BY139" s="46"/>
      <c r="BZ139" s="46"/>
      <c r="CA139" s="533">
        <f>SUM(BN139:BY181)</f>
        <v>344920000</v>
      </c>
      <c r="CB139" s="46"/>
      <c r="CC139" s="46"/>
      <c r="CD139" s="46"/>
      <c r="CE139" s="46"/>
      <c r="CF139" s="46"/>
      <c r="CG139" s="46"/>
      <c r="CH139" s="46"/>
      <c r="CI139" s="46"/>
      <c r="CJ139" s="46"/>
      <c r="CK139" s="46"/>
      <c r="CL139" s="46"/>
      <c r="CM139" s="46"/>
      <c r="CN139" s="46"/>
      <c r="CO139" s="399">
        <f>SUM(CB139:CM181)</f>
        <v>530942025</v>
      </c>
      <c r="CP139" s="46"/>
      <c r="CQ139" s="46"/>
      <c r="CR139" s="46"/>
      <c r="CS139" s="46"/>
      <c r="CT139" s="46"/>
      <c r="CU139" s="46"/>
      <c r="CV139" s="46"/>
      <c r="CW139" s="46"/>
      <c r="CX139" s="46"/>
      <c r="CY139" s="46"/>
      <c r="CZ139" s="46"/>
      <c r="DA139" s="46"/>
      <c r="DB139" s="46"/>
      <c r="DC139" s="386">
        <f>SUM(CP139:DA181)</f>
        <v>427942025</v>
      </c>
      <c r="DD139" s="46"/>
      <c r="DE139" s="46"/>
      <c r="DF139" s="46"/>
      <c r="DG139" s="46"/>
      <c r="DH139" s="46"/>
      <c r="DI139" s="46"/>
      <c r="DJ139" s="46"/>
      <c r="DK139" s="46"/>
      <c r="DL139" s="46"/>
      <c r="DM139" s="46"/>
      <c r="DN139" s="46"/>
      <c r="DO139" s="46"/>
      <c r="DP139" s="46"/>
      <c r="DQ139" s="397">
        <f>SUM(DD139:DO181)</f>
        <v>427942025</v>
      </c>
      <c r="DR139" s="46"/>
      <c r="DS139" s="46"/>
      <c r="DT139" s="46"/>
      <c r="DU139" s="46"/>
      <c r="DV139" s="46"/>
      <c r="DW139" s="46"/>
      <c r="DX139" s="46"/>
      <c r="DY139" s="46"/>
      <c r="DZ139" s="46"/>
      <c r="EA139" s="46"/>
      <c r="EB139" s="46"/>
      <c r="EC139" s="46"/>
      <c r="ED139" s="46"/>
      <c r="EE139" s="398">
        <f>SUM(DR139:EC181)</f>
        <v>427942025</v>
      </c>
      <c r="EF139" s="49"/>
      <c r="EG139" s="302" t="s">
        <v>130</v>
      </c>
      <c r="EH139" s="45"/>
      <c r="EI139" s="38"/>
    </row>
    <row r="140" spans="1:139" ht="28.5" customHeight="1" x14ac:dyDescent="0.25">
      <c r="A140" s="447"/>
      <c r="B140" s="451"/>
      <c r="C140" s="275"/>
      <c r="D140" s="275"/>
      <c r="E140" s="275"/>
      <c r="F140" s="275"/>
      <c r="G140" s="275"/>
      <c r="H140" s="275"/>
      <c r="I140" s="275"/>
      <c r="J140" s="275"/>
      <c r="K140" s="447"/>
      <c r="L140" s="275"/>
      <c r="M140" s="275"/>
      <c r="N140" s="447"/>
      <c r="O140" s="275"/>
      <c r="P140" s="275"/>
      <c r="Q140" s="275"/>
      <c r="R140" s="275"/>
      <c r="S140" s="275"/>
      <c r="T140" s="275"/>
      <c r="U140" s="275"/>
      <c r="V140" s="275"/>
      <c r="W140" s="451"/>
      <c r="X140" s="275"/>
      <c r="Y140" s="275"/>
      <c r="Z140" s="275"/>
      <c r="AA140" s="275"/>
      <c r="AB140" s="275"/>
      <c r="AC140" s="275"/>
      <c r="AD140" s="275"/>
      <c r="AE140" s="275"/>
      <c r="AF140" s="275"/>
      <c r="AG140" s="54" t="s">
        <v>245</v>
      </c>
      <c r="AH140" s="58">
        <v>1</v>
      </c>
      <c r="AI140" s="57">
        <v>0</v>
      </c>
      <c r="AJ140" s="57">
        <v>0</v>
      </c>
      <c r="AK140" s="55">
        <v>0</v>
      </c>
      <c r="AL140" s="57">
        <v>0</v>
      </c>
      <c r="AM140" s="57">
        <f t="shared" si="5"/>
        <v>0</v>
      </c>
      <c r="AN140" s="92">
        <v>45291</v>
      </c>
      <c r="AO140" s="93" t="s">
        <v>143</v>
      </c>
      <c r="AP140" s="45"/>
      <c r="AQ140" s="47" t="s">
        <v>132</v>
      </c>
      <c r="AR140" s="275"/>
      <c r="AS140" s="275"/>
      <c r="AT140" s="275"/>
      <c r="AU140" s="275"/>
      <c r="AV140" s="60" t="s">
        <v>246</v>
      </c>
      <c r="AW140" s="63" t="s">
        <v>247</v>
      </c>
      <c r="AX140" s="60" t="s">
        <v>248</v>
      </c>
      <c r="AY140" s="63"/>
      <c r="AZ140" s="63"/>
      <c r="BA140" s="275"/>
      <c r="BB140" s="275"/>
      <c r="BC140" s="275"/>
      <c r="BD140" s="275"/>
      <c r="BE140" s="275"/>
      <c r="BF140" s="275"/>
      <c r="BG140" s="275"/>
      <c r="BH140" s="275"/>
      <c r="BI140" s="275"/>
      <c r="BJ140" s="275"/>
      <c r="BK140" s="275"/>
      <c r="BL140" s="275"/>
      <c r="BM140" s="275"/>
      <c r="BN140" s="48"/>
      <c r="BO140" s="46"/>
      <c r="BP140" s="46"/>
      <c r="BQ140" s="46"/>
      <c r="BR140" s="46"/>
      <c r="BS140" s="46"/>
      <c r="BT140" s="46"/>
      <c r="BU140" s="46"/>
      <c r="BV140" s="46"/>
      <c r="BW140" s="46"/>
      <c r="BX140" s="46"/>
      <c r="BY140" s="94">
        <v>103000000</v>
      </c>
      <c r="BZ140" s="46"/>
      <c r="CA140" s="275"/>
      <c r="CB140" s="46"/>
      <c r="CC140" s="46"/>
      <c r="CD140" s="46"/>
      <c r="CE140" s="46"/>
      <c r="CF140" s="46"/>
      <c r="CG140" s="46"/>
      <c r="CH140" s="46"/>
      <c r="CI140" s="46"/>
      <c r="CJ140" s="46"/>
      <c r="CK140" s="46"/>
      <c r="CL140" s="46"/>
      <c r="CM140" s="94">
        <v>103000000</v>
      </c>
      <c r="CN140" s="46"/>
      <c r="CO140" s="275"/>
      <c r="CP140" s="46"/>
      <c r="CQ140" s="46"/>
      <c r="CR140" s="46"/>
      <c r="CS140" s="46"/>
      <c r="CT140" s="46"/>
      <c r="CU140" s="46"/>
      <c r="CV140" s="46"/>
      <c r="CW140" s="46"/>
      <c r="CX140" s="46"/>
      <c r="CY140" s="46"/>
      <c r="CZ140" s="46"/>
      <c r="DA140" s="95">
        <v>0</v>
      </c>
      <c r="DB140" s="46"/>
      <c r="DC140" s="275"/>
      <c r="DD140" s="46"/>
      <c r="DE140" s="46"/>
      <c r="DF140" s="46"/>
      <c r="DG140" s="46"/>
      <c r="DH140" s="46"/>
      <c r="DI140" s="46"/>
      <c r="DJ140" s="46"/>
      <c r="DK140" s="46"/>
      <c r="DL140" s="46"/>
      <c r="DM140" s="46"/>
      <c r="DN140" s="46"/>
      <c r="DO140" s="95">
        <v>0</v>
      </c>
      <c r="DP140" s="46"/>
      <c r="DQ140" s="275"/>
      <c r="DR140" s="46"/>
      <c r="DS140" s="46"/>
      <c r="DT140" s="46"/>
      <c r="DU140" s="46"/>
      <c r="DV140" s="46"/>
      <c r="DW140" s="46"/>
      <c r="DX140" s="46"/>
      <c r="DY140" s="46"/>
      <c r="DZ140" s="46"/>
      <c r="EA140" s="46"/>
      <c r="EB140" s="46"/>
      <c r="EC140" s="95">
        <v>0</v>
      </c>
      <c r="ED140" s="46"/>
      <c r="EE140" s="275"/>
      <c r="EF140" s="49"/>
      <c r="EG140" s="275"/>
      <c r="EH140" s="45"/>
      <c r="EI140" s="38"/>
    </row>
    <row r="141" spans="1:139" ht="28.5" customHeight="1" x14ac:dyDescent="0.25">
      <c r="A141" s="447"/>
      <c r="B141" s="451"/>
      <c r="C141" s="275"/>
      <c r="D141" s="275"/>
      <c r="E141" s="275"/>
      <c r="F141" s="275"/>
      <c r="G141" s="275"/>
      <c r="H141" s="275"/>
      <c r="I141" s="275"/>
      <c r="J141" s="275"/>
      <c r="K141" s="447"/>
      <c r="L141" s="275"/>
      <c r="M141" s="275"/>
      <c r="N141" s="447"/>
      <c r="O141" s="275"/>
      <c r="P141" s="275"/>
      <c r="Q141" s="275"/>
      <c r="R141" s="275"/>
      <c r="S141" s="275"/>
      <c r="T141" s="275"/>
      <c r="U141" s="275"/>
      <c r="V141" s="275"/>
      <c r="W141" s="451"/>
      <c r="X141" s="275"/>
      <c r="Y141" s="275"/>
      <c r="Z141" s="275"/>
      <c r="AA141" s="275"/>
      <c r="AB141" s="275"/>
      <c r="AC141" s="275"/>
      <c r="AD141" s="275"/>
      <c r="AE141" s="275"/>
      <c r="AF141" s="275"/>
      <c r="AG141" s="41" t="s">
        <v>249</v>
      </c>
      <c r="AH141" s="177">
        <v>0.05</v>
      </c>
      <c r="AI141" s="42">
        <f>SUM(AH142*AI142)</f>
        <v>0</v>
      </c>
      <c r="AJ141" s="42">
        <f>SUM(AH142*AJ142)</f>
        <v>0</v>
      </c>
      <c r="AK141" s="55">
        <f>SUM(AH142*AK142)</f>
        <v>0</v>
      </c>
      <c r="AL141" s="42">
        <v>0</v>
      </c>
      <c r="AM141" s="42">
        <f t="shared" si="5"/>
        <v>0</v>
      </c>
      <c r="AN141" s="59">
        <v>45291</v>
      </c>
      <c r="AO141" s="45"/>
      <c r="AP141" s="45"/>
      <c r="AQ141" s="47"/>
      <c r="AR141" s="275"/>
      <c r="AS141" s="275"/>
      <c r="AT141" s="275"/>
      <c r="AU141" s="275"/>
      <c r="AV141" s="63"/>
      <c r="AW141" s="63"/>
      <c r="AX141" s="63"/>
      <c r="AY141" s="63"/>
      <c r="AZ141" s="63"/>
      <c r="BA141" s="275"/>
      <c r="BB141" s="275"/>
      <c r="BC141" s="275"/>
      <c r="BD141" s="275"/>
      <c r="BE141" s="275"/>
      <c r="BF141" s="275"/>
      <c r="BG141" s="275"/>
      <c r="BH141" s="275"/>
      <c r="BI141" s="275"/>
      <c r="BJ141" s="275"/>
      <c r="BK141" s="275"/>
      <c r="BL141" s="275"/>
      <c r="BM141" s="275"/>
      <c r="BN141" s="48"/>
      <c r="BO141" s="46"/>
      <c r="BP141" s="46"/>
      <c r="BQ141" s="46"/>
      <c r="BR141" s="46"/>
      <c r="BS141" s="46"/>
      <c r="BT141" s="46"/>
      <c r="BU141" s="46"/>
      <c r="BV141" s="46"/>
      <c r="BW141" s="46"/>
      <c r="BX141" s="46"/>
      <c r="BY141" s="48"/>
      <c r="BZ141" s="46"/>
      <c r="CA141" s="275"/>
      <c r="CB141" s="46"/>
      <c r="CC141" s="46"/>
      <c r="CD141" s="46"/>
      <c r="CE141" s="46"/>
      <c r="CF141" s="46"/>
      <c r="CG141" s="46"/>
      <c r="CH141" s="46"/>
      <c r="CI141" s="46"/>
      <c r="CJ141" s="46"/>
      <c r="CK141" s="46"/>
      <c r="CL141" s="46"/>
      <c r="CM141" s="46"/>
      <c r="CN141" s="46"/>
      <c r="CO141" s="275"/>
      <c r="CP141" s="46"/>
      <c r="CQ141" s="46"/>
      <c r="CR141" s="46"/>
      <c r="CS141" s="46"/>
      <c r="CT141" s="46"/>
      <c r="CU141" s="46"/>
      <c r="CV141" s="46"/>
      <c r="CW141" s="46"/>
      <c r="CX141" s="46"/>
      <c r="CY141" s="46"/>
      <c r="CZ141" s="46"/>
      <c r="DA141" s="46"/>
      <c r="DB141" s="46"/>
      <c r="DC141" s="275"/>
      <c r="DD141" s="46"/>
      <c r="DE141" s="46"/>
      <c r="DF141" s="46"/>
      <c r="DG141" s="46"/>
      <c r="DH141" s="46"/>
      <c r="DI141" s="46"/>
      <c r="DJ141" s="46"/>
      <c r="DK141" s="46"/>
      <c r="DL141" s="46"/>
      <c r="DM141" s="46"/>
      <c r="DN141" s="46"/>
      <c r="DO141" s="46"/>
      <c r="DP141" s="46"/>
      <c r="DQ141" s="275"/>
      <c r="DR141" s="46"/>
      <c r="DS141" s="46"/>
      <c r="DT141" s="46"/>
      <c r="DU141" s="46"/>
      <c r="DV141" s="46"/>
      <c r="DW141" s="46"/>
      <c r="DX141" s="46"/>
      <c r="DY141" s="46"/>
      <c r="DZ141" s="46"/>
      <c r="EA141" s="46"/>
      <c r="EB141" s="46"/>
      <c r="EC141" s="46"/>
      <c r="ED141" s="46"/>
      <c r="EE141" s="275"/>
      <c r="EF141" s="49"/>
      <c r="EG141" s="275"/>
      <c r="EH141" s="45"/>
      <c r="EI141" s="38"/>
    </row>
    <row r="142" spans="1:139" ht="43.5" customHeight="1" x14ac:dyDescent="0.25">
      <c r="A142" s="447"/>
      <c r="B142" s="451"/>
      <c r="C142" s="275"/>
      <c r="D142" s="275"/>
      <c r="E142" s="275"/>
      <c r="F142" s="275"/>
      <c r="G142" s="275"/>
      <c r="H142" s="275"/>
      <c r="I142" s="275"/>
      <c r="J142" s="275"/>
      <c r="K142" s="447"/>
      <c r="L142" s="275"/>
      <c r="M142" s="275"/>
      <c r="N142" s="447"/>
      <c r="O142" s="275"/>
      <c r="P142" s="275"/>
      <c r="Q142" s="275"/>
      <c r="R142" s="275"/>
      <c r="S142" s="275"/>
      <c r="T142" s="275"/>
      <c r="U142" s="275"/>
      <c r="V142" s="275"/>
      <c r="W142" s="451"/>
      <c r="X142" s="275"/>
      <c r="Y142" s="275"/>
      <c r="Z142" s="275"/>
      <c r="AA142" s="275"/>
      <c r="AB142" s="275"/>
      <c r="AC142" s="275"/>
      <c r="AD142" s="275"/>
      <c r="AE142" s="275"/>
      <c r="AF142" s="275"/>
      <c r="AG142" s="54" t="s">
        <v>250</v>
      </c>
      <c r="AH142" s="58">
        <v>1</v>
      </c>
      <c r="AI142" s="58">
        <v>0</v>
      </c>
      <c r="AJ142" s="58">
        <v>0</v>
      </c>
      <c r="AK142" s="72">
        <v>0</v>
      </c>
      <c r="AL142" s="58">
        <v>0</v>
      </c>
      <c r="AM142" s="58">
        <f t="shared" si="5"/>
        <v>0</v>
      </c>
      <c r="AN142" s="92">
        <v>45291</v>
      </c>
      <c r="AO142" s="93" t="s">
        <v>143</v>
      </c>
      <c r="AP142" s="45"/>
      <c r="AQ142" s="47"/>
      <c r="AR142" s="275"/>
      <c r="AS142" s="275"/>
      <c r="AT142" s="275"/>
      <c r="AU142" s="275"/>
      <c r="AV142" s="63"/>
      <c r="AW142" s="63"/>
      <c r="AX142" s="63"/>
      <c r="AY142" s="63"/>
      <c r="AZ142" s="63"/>
      <c r="BA142" s="275"/>
      <c r="BB142" s="275"/>
      <c r="BC142" s="275"/>
      <c r="BD142" s="275"/>
      <c r="BE142" s="275"/>
      <c r="BF142" s="275"/>
      <c r="BG142" s="275"/>
      <c r="BH142" s="275"/>
      <c r="BI142" s="275"/>
      <c r="BJ142" s="275"/>
      <c r="BK142" s="275"/>
      <c r="BL142" s="275"/>
      <c r="BM142" s="275"/>
      <c r="BN142" s="48"/>
      <c r="BO142" s="46"/>
      <c r="BP142" s="46"/>
      <c r="BQ142" s="46"/>
      <c r="BR142" s="46"/>
      <c r="BS142" s="46"/>
      <c r="BT142" s="46"/>
      <c r="BU142" s="46"/>
      <c r="BV142" s="46"/>
      <c r="BW142" s="46"/>
      <c r="BX142" s="46"/>
      <c r="BY142" s="48"/>
      <c r="BZ142" s="46"/>
      <c r="CA142" s="275"/>
      <c r="CB142" s="46"/>
      <c r="CC142" s="46"/>
      <c r="CD142" s="46"/>
      <c r="CE142" s="46"/>
      <c r="CF142" s="46"/>
      <c r="CG142" s="46"/>
      <c r="CH142" s="46"/>
      <c r="CI142" s="46"/>
      <c r="CJ142" s="46"/>
      <c r="CK142" s="46"/>
      <c r="CL142" s="46"/>
      <c r="CM142" s="46"/>
      <c r="CN142" s="46"/>
      <c r="CO142" s="275"/>
      <c r="CP142" s="46"/>
      <c r="CQ142" s="46"/>
      <c r="CR142" s="46"/>
      <c r="CS142" s="46"/>
      <c r="CT142" s="46"/>
      <c r="CU142" s="46"/>
      <c r="CV142" s="46"/>
      <c r="CW142" s="46"/>
      <c r="CX142" s="46"/>
      <c r="CY142" s="46"/>
      <c r="CZ142" s="46"/>
      <c r="DA142" s="46"/>
      <c r="DB142" s="46"/>
      <c r="DC142" s="275"/>
      <c r="DD142" s="46"/>
      <c r="DE142" s="46"/>
      <c r="DF142" s="46"/>
      <c r="DG142" s="46"/>
      <c r="DH142" s="46"/>
      <c r="DI142" s="46"/>
      <c r="DJ142" s="46"/>
      <c r="DK142" s="46"/>
      <c r="DL142" s="46"/>
      <c r="DM142" s="46"/>
      <c r="DN142" s="46"/>
      <c r="DO142" s="46"/>
      <c r="DP142" s="46"/>
      <c r="DQ142" s="275"/>
      <c r="DR142" s="46"/>
      <c r="DS142" s="46"/>
      <c r="DT142" s="46"/>
      <c r="DU142" s="46"/>
      <c r="DV142" s="46"/>
      <c r="DW142" s="46"/>
      <c r="DX142" s="46"/>
      <c r="DY142" s="46"/>
      <c r="DZ142" s="46"/>
      <c r="EA142" s="46"/>
      <c r="EB142" s="46"/>
      <c r="EC142" s="46"/>
      <c r="ED142" s="46"/>
      <c r="EE142" s="275"/>
      <c r="EF142" s="49"/>
      <c r="EG142" s="275"/>
      <c r="EH142" s="45"/>
      <c r="EI142" s="38"/>
    </row>
    <row r="143" spans="1:139" ht="46.5" customHeight="1" x14ac:dyDescent="0.25">
      <c r="A143" s="447"/>
      <c r="B143" s="451"/>
      <c r="C143" s="275"/>
      <c r="D143" s="275"/>
      <c r="E143" s="275"/>
      <c r="F143" s="275"/>
      <c r="G143" s="275"/>
      <c r="H143" s="275"/>
      <c r="I143" s="275"/>
      <c r="J143" s="275"/>
      <c r="K143" s="447"/>
      <c r="L143" s="275"/>
      <c r="M143" s="275"/>
      <c r="N143" s="447"/>
      <c r="O143" s="275"/>
      <c r="P143" s="275"/>
      <c r="Q143" s="275"/>
      <c r="R143" s="275"/>
      <c r="S143" s="275"/>
      <c r="T143" s="275"/>
      <c r="U143" s="275"/>
      <c r="V143" s="275"/>
      <c r="W143" s="451"/>
      <c r="X143" s="275"/>
      <c r="Y143" s="275"/>
      <c r="Z143" s="275"/>
      <c r="AA143" s="275"/>
      <c r="AB143" s="275"/>
      <c r="AC143" s="275"/>
      <c r="AD143" s="275"/>
      <c r="AE143" s="275"/>
      <c r="AF143" s="275"/>
      <c r="AG143" s="41" t="s">
        <v>251</v>
      </c>
      <c r="AH143" s="177">
        <v>0.9</v>
      </c>
      <c r="AI143" s="42">
        <f>SUM(AH144*AI144)</f>
        <v>0.25</v>
      </c>
      <c r="AJ143" s="42">
        <f>SUM(AH144*AJ144)</f>
        <v>0.25</v>
      </c>
      <c r="AK143" s="55">
        <f>SUM(AH144*AK144)</f>
        <v>0.25</v>
      </c>
      <c r="AL143" s="178">
        <f>SUM(AH144*AL144)</f>
        <v>0.25</v>
      </c>
      <c r="AM143" s="42">
        <f t="shared" si="5"/>
        <v>1</v>
      </c>
      <c r="AN143" s="59">
        <v>45291</v>
      </c>
      <c r="AO143" s="45"/>
      <c r="AP143" s="45"/>
      <c r="AQ143" s="46" t="s">
        <v>124</v>
      </c>
      <c r="AR143" s="275"/>
      <c r="AS143" s="275"/>
      <c r="AT143" s="275"/>
      <c r="AU143" s="275"/>
      <c r="AV143" s="63"/>
      <c r="AW143" s="63"/>
      <c r="AX143" s="63"/>
      <c r="AY143" s="63"/>
      <c r="AZ143" s="63"/>
      <c r="BA143" s="276"/>
      <c r="BB143" s="276"/>
      <c r="BC143" s="276"/>
      <c r="BD143" s="276"/>
      <c r="BE143" s="276"/>
      <c r="BF143" s="276"/>
      <c r="BG143" s="276"/>
      <c r="BH143" s="276"/>
      <c r="BI143" s="276"/>
      <c r="BJ143" s="276"/>
      <c r="BK143" s="276"/>
      <c r="BL143" s="276"/>
      <c r="BM143" s="276"/>
      <c r="BN143" s="48"/>
      <c r="BO143" s="46"/>
      <c r="BP143" s="46"/>
      <c r="BQ143" s="46"/>
      <c r="BR143" s="46"/>
      <c r="BS143" s="46"/>
      <c r="BT143" s="46"/>
      <c r="BU143" s="46"/>
      <c r="BV143" s="46"/>
      <c r="BW143" s="46"/>
      <c r="BX143" s="46"/>
      <c r="BY143" s="46"/>
      <c r="BZ143" s="46"/>
      <c r="CA143" s="275"/>
      <c r="CB143" s="46"/>
      <c r="CC143" s="46"/>
      <c r="CD143" s="46"/>
      <c r="CE143" s="46"/>
      <c r="CF143" s="46"/>
      <c r="CG143" s="46"/>
      <c r="CH143" s="46"/>
      <c r="CI143" s="46"/>
      <c r="CJ143" s="46"/>
      <c r="CK143" s="46"/>
      <c r="CL143" s="46"/>
      <c r="CM143" s="46"/>
      <c r="CN143" s="46"/>
      <c r="CO143" s="275"/>
      <c r="CP143" s="46"/>
      <c r="CQ143" s="46"/>
      <c r="CR143" s="46"/>
      <c r="CS143" s="46"/>
      <c r="CT143" s="46"/>
      <c r="CU143" s="46"/>
      <c r="CV143" s="46"/>
      <c r="CW143" s="46"/>
      <c r="CX143" s="46"/>
      <c r="CY143" s="46"/>
      <c r="CZ143" s="46"/>
      <c r="DA143" s="46"/>
      <c r="DB143" s="46"/>
      <c r="DC143" s="275"/>
      <c r="DD143" s="46"/>
      <c r="DE143" s="46"/>
      <c r="DF143" s="46"/>
      <c r="DG143" s="46"/>
      <c r="DH143" s="46"/>
      <c r="DI143" s="46"/>
      <c r="DJ143" s="46"/>
      <c r="DK143" s="46"/>
      <c r="DL143" s="46"/>
      <c r="DM143" s="46"/>
      <c r="DN143" s="46"/>
      <c r="DO143" s="46"/>
      <c r="DP143" s="46"/>
      <c r="DQ143" s="275"/>
      <c r="DR143" s="46"/>
      <c r="DS143" s="46"/>
      <c r="DT143" s="46"/>
      <c r="DU143" s="46"/>
      <c r="DV143" s="46"/>
      <c r="DW143" s="46"/>
      <c r="DX143" s="46"/>
      <c r="DY143" s="46"/>
      <c r="DZ143" s="46"/>
      <c r="EA143" s="46"/>
      <c r="EB143" s="46"/>
      <c r="EC143" s="46"/>
      <c r="ED143" s="46"/>
      <c r="EE143" s="275"/>
      <c r="EF143" s="49"/>
      <c r="EG143" s="275"/>
      <c r="EH143" s="45"/>
      <c r="EI143" s="38"/>
    </row>
    <row r="144" spans="1:139" ht="203.25" customHeight="1" x14ac:dyDescent="0.25">
      <c r="A144" s="447"/>
      <c r="B144" s="451"/>
      <c r="C144" s="275"/>
      <c r="D144" s="275"/>
      <c r="E144" s="275"/>
      <c r="F144" s="275"/>
      <c r="G144" s="275"/>
      <c r="H144" s="275"/>
      <c r="I144" s="275"/>
      <c r="J144" s="275"/>
      <c r="K144" s="447"/>
      <c r="L144" s="275"/>
      <c r="M144" s="275"/>
      <c r="N144" s="447"/>
      <c r="O144" s="275"/>
      <c r="P144" s="275"/>
      <c r="Q144" s="275"/>
      <c r="R144" s="275"/>
      <c r="S144" s="275"/>
      <c r="T144" s="275"/>
      <c r="U144" s="275"/>
      <c r="V144" s="275"/>
      <c r="W144" s="451"/>
      <c r="X144" s="275"/>
      <c r="Y144" s="275"/>
      <c r="Z144" s="275"/>
      <c r="AA144" s="275"/>
      <c r="AB144" s="275"/>
      <c r="AC144" s="275"/>
      <c r="AD144" s="275"/>
      <c r="AE144" s="275"/>
      <c r="AF144" s="275"/>
      <c r="AG144" s="414" t="s">
        <v>252</v>
      </c>
      <c r="AH144" s="559">
        <v>1</v>
      </c>
      <c r="AI144" s="552">
        <v>0.25</v>
      </c>
      <c r="AJ144" s="552">
        <v>0.25</v>
      </c>
      <c r="AK144" s="540">
        <v>0.25</v>
      </c>
      <c r="AL144" s="552">
        <v>0.25</v>
      </c>
      <c r="AM144" s="552">
        <f>SUM(AI144:AL181)</f>
        <v>1</v>
      </c>
      <c r="AN144" s="560">
        <v>45291</v>
      </c>
      <c r="AO144" s="190" t="s">
        <v>403</v>
      </c>
      <c r="AP144" s="300" t="s">
        <v>487</v>
      </c>
      <c r="AQ144" s="300" t="s">
        <v>132</v>
      </c>
      <c r="AR144" s="275"/>
      <c r="AS144" s="275"/>
      <c r="AT144" s="275"/>
      <c r="AU144" s="275"/>
      <c r="AV144" s="96" t="s">
        <v>253</v>
      </c>
      <c r="AW144" s="47" t="s">
        <v>148</v>
      </c>
      <c r="AX144" s="96" t="s">
        <v>254</v>
      </c>
      <c r="AY144" s="70"/>
      <c r="AZ144" s="70"/>
      <c r="BA144" s="66">
        <v>0</v>
      </c>
      <c r="BB144" s="66">
        <v>0</v>
      </c>
      <c r="BC144" s="66">
        <v>2456300</v>
      </c>
      <c r="BD144" s="66">
        <v>2456300</v>
      </c>
      <c r="BE144" s="66">
        <v>2456300</v>
      </c>
      <c r="BF144" s="66">
        <v>2456300</v>
      </c>
      <c r="BG144" s="66">
        <v>2456300</v>
      </c>
      <c r="BH144" s="66">
        <v>2456300</v>
      </c>
      <c r="BI144" s="66">
        <v>2456300</v>
      </c>
      <c r="BJ144" s="66">
        <v>2456300</v>
      </c>
      <c r="BK144" s="66">
        <v>2456300</v>
      </c>
      <c r="BL144" s="66">
        <v>2456300</v>
      </c>
      <c r="BM144" s="97">
        <f>SUM(BA144:BL144)</f>
        <v>24563000</v>
      </c>
      <c r="BN144" s="95">
        <v>0</v>
      </c>
      <c r="BO144" s="46"/>
      <c r="BP144" s="46"/>
      <c r="BQ144" s="46"/>
      <c r="BR144" s="46"/>
      <c r="BS144" s="46"/>
      <c r="BT144" s="46"/>
      <c r="BU144" s="46"/>
      <c r="BV144" s="46"/>
      <c r="BW144" s="46"/>
      <c r="BX144" s="46"/>
      <c r="BY144" s="46"/>
      <c r="BZ144" s="46"/>
      <c r="CA144" s="275"/>
      <c r="CB144" s="95">
        <v>24563000</v>
      </c>
      <c r="CC144" s="46"/>
      <c r="CD144" s="46"/>
      <c r="CE144" s="46"/>
      <c r="CF144" s="46"/>
      <c r="CG144" s="46"/>
      <c r="CH144" s="46"/>
      <c r="CI144" s="46"/>
      <c r="CJ144" s="46"/>
      <c r="CK144" s="46"/>
      <c r="CL144" s="46"/>
      <c r="CM144" s="46"/>
      <c r="CN144" s="46"/>
      <c r="CO144" s="275"/>
      <c r="CP144" s="95">
        <v>24563000</v>
      </c>
      <c r="CQ144" s="46"/>
      <c r="CR144" s="46"/>
      <c r="CS144" s="46"/>
      <c r="CT144" s="46"/>
      <c r="CU144" s="46"/>
      <c r="CV144" s="46"/>
      <c r="CW144" s="46"/>
      <c r="CX144" s="46"/>
      <c r="CY144" s="46"/>
      <c r="CZ144" s="46"/>
      <c r="DA144" s="46"/>
      <c r="DB144" s="46"/>
      <c r="DC144" s="275"/>
      <c r="DD144" s="95">
        <v>24563000</v>
      </c>
      <c r="DE144" s="46"/>
      <c r="DF144" s="46"/>
      <c r="DG144" s="46"/>
      <c r="DH144" s="46"/>
      <c r="DI144" s="46"/>
      <c r="DJ144" s="46"/>
      <c r="DK144" s="46"/>
      <c r="DL144" s="46"/>
      <c r="DM144" s="46"/>
      <c r="DN144" s="46"/>
      <c r="DO144" s="46"/>
      <c r="DP144" s="46"/>
      <c r="DQ144" s="275"/>
      <c r="DR144" s="95">
        <v>24563000</v>
      </c>
      <c r="DS144" s="46"/>
      <c r="DT144" s="46"/>
      <c r="DU144" s="46"/>
      <c r="DV144" s="46"/>
      <c r="DW144" s="46"/>
      <c r="DX144" s="46"/>
      <c r="DY144" s="46"/>
      <c r="DZ144" s="46"/>
      <c r="EA144" s="46"/>
      <c r="EB144" s="46"/>
      <c r="EC144" s="46"/>
      <c r="ED144" s="46"/>
      <c r="EE144" s="275"/>
      <c r="EF144" s="49"/>
      <c r="EG144" s="275"/>
      <c r="EH144" s="45"/>
      <c r="EI144" s="38"/>
    </row>
    <row r="145" spans="1:139" ht="69.75" customHeight="1" x14ac:dyDescent="0.25">
      <c r="A145" s="447"/>
      <c r="B145" s="451"/>
      <c r="C145" s="275"/>
      <c r="D145" s="275"/>
      <c r="E145" s="275"/>
      <c r="F145" s="275"/>
      <c r="G145" s="275"/>
      <c r="H145" s="275"/>
      <c r="I145" s="275"/>
      <c r="J145" s="275"/>
      <c r="K145" s="447"/>
      <c r="L145" s="275"/>
      <c r="M145" s="275"/>
      <c r="N145" s="447"/>
      <c r="O145" s="275"/>
      <c r="P145" s="275"/>
      <c r="Q145" s="275"/>
      <c r="R145" s="275"/>
      <c r="S145" s="275"/>
      <c r="T145" s="275"/>
      <c r="U145" s="275"/>
      <c r="V145" s="275"/>
      <c r="W145" s="451"/>
      <c r="X145" s="275"/>
      <c r="Y145" s="275"/>
      <c r="Z145" s="275"/>
      <c r="AA145" s="275"/>
      <c r="AB145" s="275"/>
      <c r="AC145" s="275"/>
      <c r="AD145" s="275"/>
      <c r="AE145" s="275"/>
      <c r="AF145" s="275"/>
      <c r="AG145" s="275"/>
      <c r="AH145" s="275"/>
      <c r="AI145" s="275"/>
      <c r="AJ145" s="275"/>
      <c r="AK145" s="275"/>
      <c r="AL145" s="275"/>
      <c r="AM145" s="275"/>
      <c r="AN145" s="275"/>
      <c r="AO145" s="70" t="s">
        <v>405</v>
      </c>
      <c r="AP145" s="275"/>
      <c r="AQ145" s="275"/>
      <c r="AR145" s="275"/>
      <c r="AS145" s="275"/>
      <c r="AT145" s="275"/>
      <c r="AU145" s="340"/>
      <c r="AV145" s="303" t="s">
        <v>253</v>
      </c>
      <c r="AW145" s="282" t="s">
        <v>148</v>
      </c>
      <c r="AX145" s="303" t="s">
        <v>254</v>
      </c>
      <c r="AY145" s="282"/>
      <c r="AZ145" s="282"/>
      <c r="BA145" s="329"/>
      <c r="BB145" s="329">
        <v>0</v>
      </c>
      <c r="BC145" s="329">
        <v>0</v>
      </c>
      <c r="BD145" s="329">
        <v>0</v>
      </c>
      <c r="BE145" s="329">
        <v>0</v>
      </c>
      <c r="BF145" s="329">
        <v>0</v>
      </c>
      <c r="BG145" s="329">
        <v>0</v>
      </c>
      <c r="BH145" s="329">
        <v>0</v>
      </c>
      <c r="BI145" s="329">
        <v>0</v>
      </c>
      <c r="BJ145" s="329">
        <v>0</v>
      </c>
      <c r="BK145" s="329">
        <v>80729512.5</v>
      </c>
      <c r="BL145" s="329">
        <v>80729512.5</v>
      </c>
      <c r="BM145" s="328">
        <f>SUM(BK145:BL162)</f>
        <v>161459025</v>
      </c>
      <c r="BN145" s="322">
        <v>0</v>
      </c>
      <c r="BO145" s="46"/>
      <c r="BP145" s="46"/>
      <c r="BQ145" s="46"/>
      <c r="BR145" s="46"/>
      <c r="BS145" s="46"/>
      <c r="BT145" s="46"/>
      <c r="BU145" s="46"/>
      <c r="BV145" s="46"/>
      <c r="BW145" s="46"/>
      <c r="BX145" s="46"/>
      <c r="BY145" s="46"/>
      <c r="BZ145" s="46"/>
      <c r="CA145" s="275"/>
      <c r="CB145" s="319">
        <v>161459025</v>
      </c>
      <c r="CC145" s="46"/>
      <c r="CD145" s="46"/>
      <c r="CE145" s="46"/>
      <c r="CF145" s="46"/>
      <c r="CG145" s="46"/>
      <c r="CH145" s="46"/>
      <c r="CI145" s="46"/>
      <c r="CJ145" s="46"/>
      <c r="CK145" s="46"/>
      <c r="CL145" s="46"/>
      <c r="CM145" s="46"/>
      <c r="CN145" s="46"/>
      <c r="CO145" s="275"/>
      <c r="CP145" s="319">
        <v>161459025</v>
      </c>
      <c r="CQ145" s="46"/>
      <c r="CR145" s="46"/>
      <c r="CS145" s="46"/>
      <c r="CT145" s="46"/>
      <c r="CU145" s="46"/>
      <c r="CV145" s="46"/>
      <c r="CW145" s="46"/>
      <c r="CX145" s="46"/>
      <c r="CY145" s="46"/>
      <c r="CZ145" s="46"/>
      <c r="DA145" s="46"/>
      <c r="DB145" s="46"/>
      <c r="DC145" s="275"/>
      <c r="DD145" s="319">
        <v>161459025</v>
      </c>
      <c r="DE145" s="46"/>
      <c r="DF145" s="46"/>
      <c r="DG145" s="46"/>
      <c r="DH145" s="46"/>
      <c r="DI145" s="46"/>
      <c r="DJ145" s="46"/>
      <c r="DK145" s="46"/>
      <c r="DL145" s="46"/>
      <c r="DM145" s="46"/>
      <c r="DN145" s="46"/>
      <c r="DO145" s="46"/>
      <c r="DP145" s="46"/>
      <c r="DQ145" s="275"/>
      <c r="DR145" s="319">
        <v>161459025</v>
      </c>
      <c r="DS145" s="46"/>
      <c r="DT145" s="46"/>
      <c r="DU145" s="46"/>
      <c r="DV145" s="46"/>
      <c r="DW145" s="46"/>
      <c r="DX145" s="46"/>
      <c r="DY145" s="46"/>
      <c r="DZ145" s="46"/>
      <c r="EA145" s="46"/>
      <c r="EB145" s="46"/>
      <c r="EC145" s="46"/>
      <c r="ED145" s="46"/>
      <c r="EE145" s="275"/>
      <c r="EF145" s="49"/>
      <c r="EG145" s="275"/>
      <c r="EH145" s="45"/>
      <c r="EI145" s="38"/>
    </row>
    <row r="146" spans="1:139" ht="72" customHeight="1" x14ac:dyDescent="0.25">
      <c r="A146" s="447"/>
      <c r="B146" s="451"/>
      <c r="C146" s="275"/>
      <c r="D146" s="275"/>
      <c r="E146" s="275"/>
      <c r="F146" s="275"/>
      <c r="G146" s="275"/>
      <c r="H146" s="275"/>
      <c r="I146" s="275"/>
      <c r="J146" s="275"/>
      <c r="K146" s="447"/>
      <c r="L146" s="275"/>
      <c r="M146" s="275"/>
      <c r="N146" s="447"/>
      <c r="O146" s="275"/>
      <c r="P146" s="275"/>
      <c r="Q146" s="275"/>
      <c r="R146" s="275"/>
      <c r="S146" s="275"/>
      <c r="T146" s="275"/>
      <c r="U146" s="275"/>
      <c r="V146" s="275"/>
      <c r="W146" s="451"/>
      <c r="X146" s="275"/>
      <c r="Y146" s="275"/>
      <c r="Z146" s="275"/>
      <c r="AA146" s="275"/>
      <c r="AB146" s="275"/>
      <c r="AC146" s="275"/>
      <c r="AD146" s="275"/>
      <c r="AE146" s="275"/>
      <c r="AF146" s="275"/>
      <c r="AG146" s="275"/>
      <c r="AH146" s="275"/>
      <c r="AI146" s="275"/>
      <c r="AJ146" s="275"/>
      <c r="AK146" s="275"/>
      <c r="AL146" s="275"/>
      <c r="AM146" s="275"/>
      <c r="AN146" s="275"/>
      <c r="AO146" s="70" t="s">
        <v>404</v>
      </c>
      <c r="AP146" s="275"/>
      <c r="AQ146" s="275"/>
      <c r="AR146" s="275"/>
      <c r="AS146" s="275"/>
      <c r="AT146" s="275"/>
      <c r="AU146" s="340"/>
      <c r="AV146" s="282"/>
      <c r="AW146" s="282"/>
      <c r="AX146" s="282"/>
      <c r="AY146" s="282"/>
      <c r="AZ146" s="282"/>
      <c r="BA146" s="329"/>
      <c r="BB146" s="329"/>
      <c r="BC146" s="329"/>
      <c r="BD146" s="329"/>
      <c r="BE146" s="329"/>
      <c r="BF146" s="329"/>
      <c r="BG146" s="329"/>
      <c r="BH146" s="329"/>
      <c r="BI146" s="329"/>
      <c r="BJ146" s="329"/>
      <c r="BK146" s="329"/>
      <c r="BL146" s="329"/>
      <c r="BM146" s="328"/>
      <c r="BN146" s="323"/>
      <c r="BO146" s="46"/>
      <c r="BP146" s="46"/>
      <c r="BQ146" s="46"/>
      <c r="BR146" s="46"/>
      <c r="BS146" s="46"/>
      <c r="BT146" s="46"/>
      <c r="BU146" s="46"/>
      <c r="BV146" s="46"/>
      <c r="BW146" s="46"/>
      <c r="BX146" s="46"/>
      <c r="BY146" s="46"/>
      <c r="BZ146" s="46"/>
      <c r="CA146" s="275"/>
      <c r="CB146" s="320"/>
      <c r="CC146" s="46"/>
      <c r="CD146" s="46"/>
      <c r="CE146" s="46"/>
      <c r="CF146" s="46"/>
      <c r="CG146" s="46"/>
      <c r="CH146" s="46"/>
      <c r="CI146" s="46"/>
      <c r="CJ146" s="46"/>
      <c r="CK146" s="46"/>
      <c r="CL146" s="46"/>
      <c r="CM146" s="46"/>
      <c r="CN146" s="46"/>
      <c r="CO146" s="275"/>
      <c r="CP146" s="320"/>
      <c r="CQ146" s="46"/>
      <c r="CR146" s="46"/>
      <c r="CS146" s="46"/>
      <c r="CT146" s="46"/>
      <c r="CU146" s="46"/>
      <c r="CV146" s="46"/>
      <c r="CW146" s="46"/>
      <c r="CX146" s="46"/>
      <c r="CY146" s="46"/>
      <c r="CZ146" s="46"/>
      <c r="DA146" s="46"/>
      <c r="DB146" s="46"/>
      <c r="DC146" s="275"/>
      <c r="DD146" s="320"/>
      <c r="DE146" s="46"/>
      <c r="DF146" s="46"/>
      <c r="DG146" s="46"/>
      <c r="DH146" s="46"/>
      <c r="DI146" s="46"/>
      <c r="DJ146" s="46"/>
      <c r="DK146" s="46"/>
      <c r="DL146" s="46"/>
      <c r="DM146" s="46"/>
      <c r="DN146" s="46"/>
      <c r="DO146" s="46"/>
      <c r="DP146" s="46"/>
      <c r="DQ146" s="275"/>
      <c r="DR146" s="320"/>
      <c r="DS146" s="46"/>
      <c r="DT146" s="46"/>
      <c r="DU146" s="46"/>
      <c r="DV146" s="46"/>
      <c r="DW146" s="46"/>
      <c r="DX146" s="46"/>
      <c r="DY146" s="46"/>
      <c r="DZ146" s="46"/>
      <c r="EA146" s="46"/>
      <c r="EB146" s="46"/>
      <c r="EC146" s="46"/>
      <c r="ED146" s="46"/>
      <c r="EE146" s="275"/>
      <c r="EF146" s="49"/>
      <c r="EG146" s="275"/>
      <c r="EH146" s="45"/>
      <c r="EI146" s="38"/>
    </row>
    <row r="147" spans="1:139" ht="89.25" customHeight="1" x14ac:dyDescent="0.25">
      <c r="A147" s="447"/>
      <c r="B147" s="451"/>
      <c r="C147" s="275"/>
      <c r="D147" s="275"/>
      <c r="E147" s="275"/>
      <c r="F147" s="275"/>
      <c r="G147" s="275"/>
      <c r="H147" s="275"/>
      <c r="I147" s="275"/>
      <c r="J147" s="275"/>
      <c r="K147" s="447"/>
      <c r="L147" s="275"/>
      <c r="M147" s="275"/>
      <c r="N147" s="447"/>
      <c r="O147" s="275"/>
      <c r="P147" s="275"/>
      <c r="Q147" s="275"/>
      <c r="R147" s="275"/>
      <c r="S147" s="275"/>
      <c r="T147" s="275"/>
      <c r="U147" s="275"/>
      <c r="V147" s="275"/>
      <c r="W147" s="451"/>
      <c r="X147" s="275"/>
      <c r="Y147" s="275"/>
      <c r="Z147" s="275"/>
      <c r="AA147" s="275"/>
      <c r="AB147" s="275"/>
      <c r="AC147" s="275"/>
      <c r="AD147" s="275"/>
      <c r="AE147" s="275"/>
      <c r="AF147" s="275"/>
      <c r="AG147" s="275"/>
      <c r="AH147" s="275"/>
      <c r="AI147" s="275"/>
      <c r="AJ147" s="275"/>
      <c r="AK147" s="275"/>
      <c r="AL147" s="275"/>
      <c r="AM147" s="275"/>
      <c r="AN147" s="275"/>
      <c r="AO147" s="63" t="s">
        <v>406</v>
      </c>
      <c r="AP147" s="275"/>
      <c r="AQ147" s="275"/>
      <c r="AR147" s="275"/>
      <c r="AS147" s="275"/>
      <c r="AT147" s="275"/>
      <c r="AU147" s="340"/>
      <c r="AV147" s="282"/>
      <c r="AW147" s="282"/>
      <c r="AX147" s="282"/>
      <c r="AY147" s="282"/>
      <c r="AZ147" s="282"/>
      <c r="BA147" s="329"/>
      <c r="BB147" s="329"/>
      <c r="BC147" s="329"/>
      <c r="BD147" s="329"/>
      <c r="BE147" s="329"/>
      <c r="BF147" s="329"/>
      <c r="BG147" s="329"/>
      <c r="BH147" s="329"/>
      <c r="BI147" s="329"/>
      <c r="BJ147" s="329"/>
      <c r="BK147" s="329"/>
      <c r="BL147" s="329"/>
      <c r="BM147" s="328"/>
      <c r="BN147" s="323"/>
      <c r="BO147" s="46"/>
      <c r="BP147" s="46"/>
      <c r="BQ147" s="46"/>
      <c r="BR147" s="46"/>
      <c r="BS147" s="46"/>
      <c r="BT147" s="46"/>
      <c r="BU147" s="46"/>
      <c r="BV147" s="46"/>
      <c r="BW147" s="46"/>
      <c r="BX147" s="46"/>
      <c r="BY147" s="46"/>
      <c r="BZ147" s="46"/>
      <c r="CA147" s="275"/>
      <c r="CB147" s="320"/>
      <c r="CC147" s="46"/>
      <c r="CD147" s="46"/>
      <c r="CE147" s="46"/>
      <c r="CF147" s="46"/>
      <c r="CG147" s="46"/>
      <c r="CH147" s="46"/>
      <c r="CI147" s="46"/>
      <c r="CJ147" s="46"/>
      <c r="CK147" s="46"/>
      <c r="CL147" s="46"/>
      <c r="CM147" s="46"/>
      <c r="CN147" s="46"/>
      <c r="CO147" s="275"/>
      <c r="CP147" s="320"/>
      <c r="CQ147" s="46"/>
      <c r="CR147" s="46"/>
      <c r="CS147" s="46"/>
      <c r="CT147" s="46"/>
      <c r="CU147" s="46"/>
      <c r="CV147" s="46"/>
      <c r="CW147" s="46"/>
      <c r="CX147" s="46"/>
      <c r="CY147" s="46"/>
      <c r="CZ147" s="46"/>
      <c r="DA147" s="46"/>
      <c r="DB147" s="46"/>
      <c r="DC147" s="275"/>
      <c r="DD147" s="320"/>
      <c r="DE147" s="46"/>
      <c r="DF147" s="46"/>
      <c r="DG147" s="46"/>
      <c r="DH147" s="46"/>
      <c r="DI147" s="46"/>
      <c r="DJ147" s="46"/>
      <c r="DK147" s="46"/>
      <c r="DL147" s="46"/>
      <c r="DM147" s="46"/>
      <c r="DN147" s="46"/>
      <c r="DO147" s="46"/>
      <c r="DP147" s="46"/>
      <c r="DQ147" s="275"/>
      <c r="DR147" s="320"/>
      <c r="DS147" s="46"/>
      <c r="DT147" s="46"/>
      <c r="DU147" s="46"/>
      <c r="DV147" s="46"/>
      <c r="DW147" s="46"/>
      <c r="DX147" s="46"/>
      <c r="DY147" s="46"/>
      <c r="DZ147" s="46"/>
      <c r="EA147" s="46"/>
      <c r="EB147" s="46"/>
      <c r="EC147" s="46"/>
      <c r="ED147" s="46"/>
      <c r="EE147" s="275"/>
      <c r="EF147" s="49"/>
      <c r="EG147" s="275"/>
      <c r="EH147" s="45"/>
      <c r="EI147" s="38"/>
    </row>
    <row r="148" spans="1:139" ht="105.75" customHeight="1" x14ac:dyDescent="0.25">
      <c r="A148" s="447"/>
      <c r="B148" s="451"/>
      <c r="C148" s="275"/>
      <c r="D148" s="275"/>
      <c r="E148" s="275"/>
      <c r="F148" s="275"/>
      <c r="G148" s="275"/>
      <c r="H148" s="275"/>
      <c r="I148" s="275"/>
      <c r="J148" s="275"/>
      <c r="K148" s="447"/>
      <c r="L148" s="275"/>
      <c r="M148" s="275"/>
      <c r="N148" s="447"/>
      <c r="O148" s="275"/>
      <c r="P148" s="275"/>
      <c r="Q148" s="275"/>
      <c r="R148" s="275"/>
      <c r="S148" s="275"/>
      <c r="T148" s="275"/>
      <c r="U148" s="275"/>
      <c r="V148" s="275"/>
      <c r="W148" s="451"/>
      <c r="X148" s="275"/>
      <c r="Y148" s="275"/>
      <c r="Z148" s="275"/>
      <c r="AA148" s="275"/>
      <c r="AB148" s="275"/>
      <c r="AC148" s="275"/>
      <c r="AD148" s="275"/>
      <c r="AE148" s="275"/>
      <c r="AF148" s="275"/>
      <c r="AG148" s="275"/>
      <c r="AH148" s="275"/>
      <c r="AI148" s="275"/>
      <c r="AJ148" s="275"/>
      <c r="AK148" s="275"/>
      <c r="AL148" s="275"/>
      <c r="AM148" s="275"/>
      <c r="AN148" s="275"/>
      <c r="AO148" s="63" t="s">
        <v>407</v>
      </c>
      <c r="AP148" s="275"/>
      <c r="AQ148" s="275"/>
      <c r="AR148" s="275"/>
      <c r="AS148" s="275"/>
      <c r="AT148" s="275"/>
      <c r="AU148" s="340"/>
      <c r="AV148" s="282"/>
      <c r="AW148" s="282"/>
      <c r="AX148" s="282"/>
      <c r="AY148" s="282"/>
      <c r="AZ148" s="282"/>
      <c r="BA148" s="329"/>
      <c r="BB148" s="329"/>
      <c r="BC148" s="329"/>
      <c r="BD148" s="329"/>
      <c r="BE148" s="329"/>
      <c r="BF148" s="329"/>
      <c r="BG148" s="329"/>
      <c r="BH148" s="329"/>
      <c r="BI148" s="329"/>
      <c r="BJ148" s="329"/>
      <c r="BK148" s="329"/>
      <c r="BL148" s="329"/>
      <c r="BM148" s="328"/>
      <c r="BN148" s="323"/>
      <c r="BO148" s="46"/>
      <c r="BP148" s="46"/>
      <c r="BQ148" s="46"/>
      <c r="BR148" s="46"/>
      <c r="BS148" s="46"/>
      <c r="BT148" s="46"/>
      <c r="BU148" s="46"/>
      <c r="BV148" s="46"/>
      <c r="BW148" s="46"/>
      <c r="BX148" s="46"/>
      <c r="BY148" s="46"/>
      <c r="BZ148" s="46"/>
      <c r="CA148" s="275"/>
      <c r="CB148" s="320"/>
      <c r="CC148" s="46"/>
      <c r="CD148" s="46"/>
      <c r="CE148" s="46"/>
      <c r="CF148" s="46"/>
      <c r="CG148" s="46"/>
      <c r="CH148" s="46"/>
      <c r="CI148" s="46"/>
      <c r="CJ148" s="46"/>
      <c r="CK148" s="46"/>
      <c r="CL148" s="46"/>
      <c r="CM148" s="46"/>
      <c r="CN148" s="46"/>
      <c r="CO148" s="275"/>
      <c r="CP148" s="320"/>
      <c r="CQ148" s="46"/>
      <c r="CR148" s="46"/>
      <c r="CS148" s="46"/>
      <c r="CT148" s="46"/>
      <c r="CU148" s="46"/>
      <c r="CV148" s="46"/>
      <c r="CW148" s="46"/>
      <c r="CX148" s="46"/>
      <c r="CY148" s="46"/>
      <c r="CZ148" s="46"/>
      <c r="DA148" s="46"/>
      <c r="DB148" s="46"/>
      <c r="DC148" s="275"/>
      <c r="DD148" s="320"/>
      <c r="DE148" s="46"/>
      <c r="DF148" s="46"/>
      <c r="DG148" s="46"/>
      <c r="DH148" s="46"/>
      <c r="DI148" s="46"/>
      <c r="DJ148" s="46"/>
      <c r="DK148" s="46"/>
      <c r="DL148" s="46"/>
      <c r="DM148" s="46"/>
      <c r="DN148" s="46"/>
      <c r="DO148" s="46"/>
      <c r="DP148" s="46"/>
      <c r="DQ148" s="275"/>
      <c r="DR148" s="320"/>
      <c r="DS148" s="46"/>
      <c r="DT148" s="46"/>
      <c r="DU148" s="46"/>
      <c r="DV148" s="46"/>
      <c r="DW148" s="46"/>
      <c r="DX148" s="46"/>
      <c r="DY148" s="46"/>
      <c r="DZ148" s="46"/>
      <c r="EA148" s="46"/>
      <c r="EB148" s="46"/>
      <c r="EC148" s="46"/>
      <c r="ED148" s="46"/>
      <c r="EE148" s="275"/>
      <c r="EF148" s="49"/>
      <c r="EG148" s="275"/>
      <c r="EH148" s="45"/>
      <c r="EI148" s="38"/>
    </row>
    <row r="149" spans="1:139" ht="246.75" customHeight="1" x14ac:dyDescent="0.25">
      <c r="A149" s="447"/>
      <c r="B149" s="451"/>
      <c r="C149" s="275"/>
      <c r="D149" s="275"/>
      <c r="E149" s="275"/>
      <c r="F149" s="275"/>
      <c r="G149" s="275"/>
      <c r="H149" s="275"/>
      <c r="I149" s="275"/>
      <c r="J149" s="275"/>
      <c r="K149" s="447"/>
      <c r="L149" s="275"/>
      <c r="M149" s="275"/>
      <c r="N149" s="447"/>
      <c r="O149" s="275"/>
      <c r="P149" s="275"/>
      <c r="Q149" s="275"/>
      <c r="R149" s="275"/>
      <c r="S149" s="275"/>
      <c r="T149" s="275"/>
      <c r="U149" s="275"/>
      <c r="V149" s="275"/>
      <c r="W149" s="451"/>
      <c r="X149" s="275"/>
      <c r="Y149" s="275"/>
      <c r="Z149" s="275"/>
      <c r="AA149" s="275"/>
      <c r="AB149" s="275"/>
      <c r="AC149" s="275"/>
      <c r="AD149" s="275"/>
      <c r="AE149" s="275"/>
      <c r="AF149" s="275"/>
      <c r="AG149" s="275"/>
      <c r="AH149" s="275"/>
      <c r="AI149" s="275"/>
      <c r="AJ149" s="275"/>
      <c r="AK149" s="275"/>
      <c r="AL149" s="275"/>
      <c r="AM149" s="275"/>
      <c r="AN149" s="275"/>
      <c r="AO149" s="188" t="s">
        <v>408</v>
      </c>
      <c r="AP149" s="275"/>
      <c r="AQ149" s="275"/>
      <c r="AR149" s="275"/>
      <c r="AS149" s="275"/>
      <c r="AT149" s="275"/>
      <c r="AU149" s="340"/>
      <c r="AV149" s="282"/>
      <c r="AW149" s="282"/>
      <c r="AX149" s="282"/>
      <c r="AY149" s="282"/>
      <c r="AZ149" s="282"/>
      <c r="BA149" s="329"/>
      <c r="BB149" s="329"/>
      <c r="BC149" s="329"/>
      <c r="BD149" s="329"/>
      <c r="BE149" s="329"/>
      <c r="BF149" s="329"/>
      <c r="BG149" s="329"/>
      <c r="BH149" s="329"/>
      <c r="BI149" s="329"/>
      <c r="BJ149" s="329"/>
      <c r="BK149" s="329"/>
      <c r="BL149" s="329"/>
      <c r="BM149" s="328"/>
      <c r="BN149" s="323"/>
      <c r="BO149" s="46"/>
      <c r="BP149" s="46"/>
      <c r="BQ149" s="46"/>
      <c r="BR149" s="46"/>
      <c r="BS149" s="46"/>
      <c r="BT149" s="46"/>
      <c r="BU149" s="46"/>
      <c r="BV149" s="46"/>
      <c r="BW149" s="46"/>
      <c r="BX149" s="46"/>
      <c r="BY149" s="46"/>
      <c r="BZ149" s="46"/>
      <c r="CA149" s="275"/>
      <c r="CB149" s="320"/>
      <c r="CC149" s="46"/>
      <c r="CD149" s="46"/>
      <c r="CE149" s="46"/>
      <c r="CF149" s="46"/>
      <c r="CG149" s="46"/>
      <c r="CH149" s="46"/>
      <c r="CI149" s="46"/>
      <c r="CJ149" s="46"/>
      <c r="CK149" s="46"/>
      <c r="CL149" s="46"/>
      <c r="CM149" s="46"/>
      <c r="CN149" s="46"/>
      <c r="CO149" s="275"/>
      <c r="CP149" s="320"/>
      <c r="CQ149" s="46"/>
      <c r="CR149" s="46"/>
      <c r="CS149" s="46"/>
      <c r="CT149" s="46"/>
      <c r="CU149" s="46"/>
      <c r="CV149" s="46"/>
      <c r="CW149" s="46"/>
      <c r="CX149" s="46"/>
      <c r="CY149" s="46"/>
      <c r="CZ149" s="46"/>
      <c r="DA149" s="46"/>
      <c r="DB149" s="46"/>
      <c r="DC149" s="275"/>
      <c r="DD149" s="320"/>
      <c r="DE149" s="46"/>
      <c r="DF149" s="46"/>
      <c r="DG149" s="46"/>
      <c r="DH149" s="46"/>
      <c r="DI149" s="46"/>
      <c r="DJ149" s="46"/>
      <c r="DK149" s="46"/>
      <c r="DL149" s="46"/>
      <c r="DM149" s="46"/>
      <c r="DN149" s="46"/>
      <c r="DO149" s="46"/>
      <c r="DP149" s="46"/>
      <c r="DQ149" s="275"/>
      <c r="DR149" s="320"/>
      <c r="DS149" s="46"/>
      <c r="DT149" s="46"/>
      <c r="DU149" s="46"/>
      <c r="DV149" s="46"/>
      <c r="DW149" s="46"/>
      <c r="DX149" s="46"/>
      <c r="DY149" s="46"/>
      <c r="DZ149" s="46"/>
      <c r="EA149" s="46"/>
      <c r="EB149" s="46"/>
      <c r="EC149" s="46"/>
      <c r="ED149" s="46"/>
      <c r="EE149" s="275"/>
      <c r="EF149" s="49"/>
      <c r="EG149" s="275"/>
      <c r="EH149" s="45"/>
      <c r="EI149" s="38"/>
    </row>
    <row r="150" spans="1:139" ht="117.75" customHeight="1" x14ac:dyDescent="0.25">
      <c r="A150" s="447"/>
      <c r="B150" s="451"/>
      <c r="C150" s="275"/>
      <c r="D150" s="275"/>
      <c r="E150" s="275"/>
      <c r="F150" s="275"/>
      <c r="G150" s="275"/>
      <c r="H150" s="275"/>
      <c r="I150" s="275"/>
      <c r="J150" s="275"/>
      <c r="K150" s="447"/>
      <c r="L150" s="275"/>
      <c r="M150" s="275"/>
      <c r="N150" s="447"/>
      <c r="O150" s="275"/>
      <c r="P150" s="275"/>
      <c r="Q150" s="275"/>
      <c r="R150" s="275"/>
      <c r="S150" s="275"/>
      <c r="T150" s="275"/>
      <c r="U150" s="275"/>
      <c r="V150" s="275"/>
      <c r="W150" s="451"/>
      <c r="X150" s="275"/>
      <c r="Y150" s="275"/>
      <c r="Z150" s="275"/>
      <c r="AA150" s="275"/>
      <c r="AB150" s="275"/>
      <c r="AC150" s="275"/>
      <c r="AD150" s="275"/>
      <c r="AE150" s="275"/>
      <c r="AF150" s="275"/>
      <c r="AG150" s="275"/>
      <c r="AH150" s="275"/>
      <c r="AI150" s="275"/>
      <c r="AJ150" s="275"/>
      <c r="AK150" s="275"/>
      <c r="AL150" s="275"/>
      <c r="AM150" s="275"/>
      <c r="AN150" s="275"/>
      <c r="AO150" s="179" t="s">
        <v>409</v>
      </c>
      <c r="AP150" s="275"/>
      <c r="AQ150" s="275"/>
      <c r="AR150" s="275"/>
      <c r="AS150" s="275"/>
      <c r="AT150" s="275"/>
      <c r="AU150" s="340"/>
      <c r="AV150" s="282"/>
      <c r="AW150" s="282"/>
      <c r="AX150" s="282"/>
      <c r="AY150" s="282"/>
      <c r="AZ150" s="282"/>
      <c r="BA150" s="329"/>
      <c r="BB150" s="329"/>
      <c r="BC150" s="329"/>
      <c r="BD150" s="329"/>
      <c r="BE150" s="329"/>
      <c r="BF150" s="329"/>
      <c r="BG150" s="329"/>
      <c r="BH150" s="329"/>
      <c r="BI150" s="329"/>
      <c r="BJ150" s="329"/>
      <c r="BK150" s="329"/>
      <c r="BL150" s="329"/>
      <c r="BM150" s="328"/>
      <c r="BN150" s="323"/>
      <c r="BO150" s="46"/>
      <c r="BP150" s="46"/>
      <c r="BQ150" s="46"/>
      <c r="BR150" s="46"/>
      <c r="BS150" s="46"/>
      <c r="BT150" s="46"/>
      <c r="BU150" s="46"/>
      <c r="BV150" s="46"/>
      <c r="BW150" s="46"/>
      <c r="BX150" s="46"/>
      <c r="BY150" s="46"/>
      <c r="BZ150" s="46"/>
      <c r="CA150" s="275"/>
      <c r="CB150" s="320"/>
      <c r="CC150" s="46"/>
      <c r="CD150" s="46"/>
      <c r="CE150" s="46"/>
      <c r="CF150" s="46"/>
      <c r="CG150" s="46"/>
      <c r="CH150" s="46"/>
      <c r="CI150" s="46"/>
      <c r="CJ150" s="46"/>
      <c r="CK150" s="46"/>
      <c r="CL150" s="46"/>
      <c r="CM150" s="46"/>
      <c r="CN150" s="46"/>
      <c r="CO150" s="275"/>
      <c r="CP150" s="320"/>
      <c r="CQ150" s="46"/>
      <c r="CR150" s="46"/>
      <c r="CS150" s="46"/>
      <c r="CT150" s="46"/>
      <c r="CU150" s="46"/>
      <c r="CV150" s="46"/>
      <c r="CW150" s="46"/>
      <c r="CX150" s="46"/>
      <c r="CY150" s="46"/>
      <c r="CZ150" s="46"/>
      <c r="DA150" s="46"/>
      <c r="DB150" s="46"/>
      <c r="DC150" s="275"/>
      <c r="DD150" s="320"/>
      <c r="DE150" s="46"/>
      <c r="DF150" s="46"/>
      <c r="DG150" s="46"/>
      <c r="DH150" s="46"/>
      <c r="DI150" s="46"/>
      <c r="DJ150" s="46"/>
      <c r="DK150" s="46"/>
      <c r="DL150" s="46"/>
      <c r="DM150" s="46"/>
      <c r="DN150" s="46"/>
      <c r="DO150" s="46"/>
      <c r="DP150" s="46"/>
      <c r="DQ150" s="275"/>
      <c r="DR150" s="320"/>
      <c r="DS150" s="46"/>
      <c r="DT150" s="46"/>
      <c r="DU150" s="46"/>
      <c r="DV150" s="46"/>
      <c r="DW150" s="46"/>
      <c r="DX150" s="46"/>
      <c r="DY150" s="46"/>
      <c r="DZ150" s="46"/>
      <c r="EA150" s="46"/>
      <c r="EB150" s="46"/>
      <c r="EC150" s="46"/>
      <c r="ED150" s="46"/>
      <c r="EE150" s="275"/>
      <c r="EF150" s="49"/>
      <c r="EG150" s="275"/>
      <c r="EH150" s="45"/>
      <c r="EI150" s="38"/>
    </row>
    <row r="151" spans="1:139" ht="83.25" customHeight="1" x14ac:dyDescent="0.25">
      <c r="A151" s="447"/>
      <c r="B151" s="451"/>
      <c r="C151" s="275"/>
      <c r="D151" s="275"/>
      <c r="E151" s="275"/>
      <c r="F151" s="275"/>
      <c r="G151" s="275"/>
      <c r="H151" s="275"/>
      <c r="I151" s="275"/>
      <c r="J151" s="275"/>
      <c r="K151" s="447"/>
      <c r="L151" s="275"/>
      <c r="M151" s="275"/>
      <c r="N151" s="447"/>
      <c r="O151" s="275"/>
      <c r="P151" s="275"/>
      <c r="Q151" s="275"/>
      <c r="R151" s="275"/>
      <c r="S151" s="275"/>
      <c r="T151" s="275"/>
      <c r="U151" s="275"/>
      <c r="V151" s="275"/>
      <c r="W151" s="451"/>
      <c r="X151" s="275"/>
      <c r="Y151" s="275"/>
      <c r="Z151" s="275"/>
      <c r="AA151" s="275"/>
      <c r="AB151" s="275"/>
      <c r="AC151" s="275"/>
      <c r="AD151" s="275"/>
      <c r="AE151" s="275"/>
      <c r="AF151" s="275"/>
      <c r="AG151" s="275"/>
      <c r="AH151" s="275"/>
      <c r="AI151" s="275"/>
      <c r="AJ151" s="275"/>
      <c r="AK151" s="275"/>
      <c r="AL151" s="275"/>
      <c r="AM151" s="275"/>
      <c r="AN151" s="275"/>
      <c r="AO151" s="188" t="s">
        <v>410</v>
      </c>
      <c r="AP151" s="275"/>
      <c r="AQ151" s="275"/>
      <c r="AR151" s="275"/>
      <c r="AS151" s="275"/>
      <c r="AT151" s="275"/>
      <c r="AU151" s="340"/>
      <c r="AV151" s="282"/>
      <c r="AW151" s="282"/>
      <c r="AX151" s="282"/>
      <c r="AY151" s="282"/>
      <c r="AZ151" s="282"/>
      <c r="BA151" s="329"/>
      <c r="BB151" s="329"/>
      <c r="BC151" s="329"/>
      <c r="BD151" s="329"/>
      <c r="BE151" s="329"/>
      <c r="BF151" s="329"/>
      <c r="BG151" s="329"/>
      <c r="BH151" s="329"/>
      <c r="BI151" s="329"/>
      <c r="BJ151" s="329"/>
      <c r="BK151" s="329"/>
      <c r="BL151" s="329"/>
      <c r="BM151" s="328"/>
      <c r="BN151" s="323"/>
      <c r="BO151" s="46"/>
      <c r="BP151" s="46"/>
      <c r="BQ151" s="46"/>
      <c r="BR151" s="46"/>
      <c r="BS151" s="46"/>
      <c r="BT151" s="46"/>
      <c r="BU151" s="46"/>
      <c r="BV151" s="46"/>
      <c r="BW151" s="46"/>
      <c r="BX151" s="46"/>
      <c r="BY151" s="46"/>
      <c r="BZ151" s="46"/>
      <c r="CA151" s="275"/>
      <c r="CB151" s="320"/>
      <c r="CC151" s="46"/>
      <c r="CD151" s="46"/>
      <c r="CE151" s="46"/>
      <c r="CF151" s="46"/>
      <c r="CG151" s="46"/>
      <c r="CH151" s="46"/>
      <c r="CI151" s="46"/>
      <c r="CJ151" s="46"/>
      <c r="CK151" s="46"/>
      <c r="CL151" s="46"/>
      <c r="CM151" s="46"/>
      <c r="CN151" s="46"/>
      <c r="CO151" s="275"/>
      <c r="CP151" s="320"/>
      <c r="CQ151" s="46"/>
      <c r="CR151" s="46"/>
      <c r="CS151" s="46"/>
      <c r="CT151" s="46"/>
      <c r="CU151" s="46"/>
      <c r="CV151" s="46"/>
      <c r="CW151" s="46"/>
      <c r="CX151" s="46"/>
      <c r="CY151" s="46"/>
      <c r="CZ151" s="46"/>
      <c r="DA151" s="46"/>
      <c r="DB151" s="46"/>
      <c r="DC151" s="275"/>
      <c r="DD151" s="320"/>
      <c r="DE151" s="46"/>
      <c r="DF151" s="46"/>
      <c r="DG151" s="46"/>
      <c r="DH151" s="46"/>
      <c r="DI151" s="46"/>
      <c r="DJ151" s="46"/>
      <c r="DK151" s="46"/>
      <c r="DL151" s="46"/>
      <c r="DM151" s="46"/>
      <c r="DN151" s="46"/>
      <c r="DO151" s="46"/>
      <c r="DP151" s="46"/>
      <c r="DQ151" s="275"/>
      <c r="DR151" s="320"/>
      <c r="DS151" s="46"/>
      <c r="DT151" s="46"/>
      <c r="DU151" s="46"/>
      <c r="DV151" s="46"/>
      <c r="DW151" s="46"/>
      <c r="DX151" s="46"/>
      <c r="DY151" s="46"/>
      <c r="DZ151" s="46"/>
      <c r="EA151" s="46"/>
      <c r="EB151" s="46"/>
      <c r="EC151" s="46"/>
      <c r="ED151" s="46"/>
      <c r="EE151" s="275"/>
      <c r="EF151" s="49"/>
      <c r="EG151" s="275"/>
      <c r="EH151" s="45"/>
      <c r="EI151" s="38"/>
    </row>
    <row r="152" spans="1:139" ht="64.5" customHeight="1" x14ac:dyDescent="0.25">
      <c r="A152" s="447"/>
      <c r="B152" s="451"/>
      <c r="C152" s="275"/>
      <c r="D152" s="275"/>
      <c r="E152" s="275"/>
      <c r="F152" s="275"/>
      <c r="G152" s="275"/>
      <c r="H152" s="275"/>
      <c r="I152" s="275"/>
      <c r="J152" s="275"/>
      <c r="K152" s="447"/>
      <c r="L152" s="275"/>
      <c r="M152" s="275"/>
      <c r="N152" s="447"/>
      <c r="O152" s="275"/>
      <c r="P152" s="275"/>
      <c r="Q152" s="275"/>
      <c r="R152" s="275"/>
      <c r="S152" s="275"/>
      <c r="T152" s="275"/>
      <c r="U152" s="275"/>
      <c r="V152" s="275"/>
      <c r="W152" s="451"/>
      <c r="X152" s="275"/>
      <c r="Y152" s="275"/>
      <c r="Z152" s="275"/>
      <c r="AA152" s="275"/>
      <c r="AB152" s="275"/>
      <c r="AC152" s="275"/>
      <c r="AD152" s="275"/>
      <c r="AE152" s="275"/>
      <c r="AF152" s="275"/>
      <c r="AG152" s="275"/>
      <c r="AH152" s="275"/>
      <c r="AI152" s="275"/>
      <c r="AJ152" s="275"/>
      <c r="AK152" s="275"/>
      <c r="AL152" s="275"/>
      <c r="AM152" s="275"/>
      <c r="AN152" s="275"/>
      <c r="AO152" s="179" t="s">
        <v>411</v>
      </c>
      <c r="AP152" s="275"/>
      <c r="AQ152" s="275"/>
      <c r="AR152" s="275"/>
      <c r="AS152" s="275"/>
      <c r="AT152" s="275"/>
      <c r="AU152" s="340"/>
      <c r="AV152" s="282"/>
      <c r="AW152" s="282"/>
      <c r="AX152" s="282"/>
      <c r="AY152" s="282"/>
      <c r="AZ152" s="282"/>
      <c r="BA152" s="329"/>
      <c r="BB152" s="329"/>
      <c r="BC152" s="329"/>
      <c r="BD152" s="329"/>
      <c r="BE152" s="329"/>
      <c r="BF152" s="329"/>
      <c r="BG152" s="329"/>
      <c r="BH152" s="329"/>
      <c r="BI152" s="329"/>
      <c r="BJ152" s="329"/>
      <c r="BK152" s="329"/>
      <c r="BL152" s="329"/>
      <c r="BM152" s="328"/>
      <c r="BN152" s="323"/>
      <c r="BO152" s="46"/>
      <c r="BP152" s="46"/>
      <c r="BQ152" s="46"/>
      <c r="BR152" s="46"/>
      <c r="BS152" s="46"/>
      <c r="BT152" s="46"/>
      <c r="BU152" s="46"/>
      <c r="BV152" s="46"/>
      <c r="BW152" s="46"/>
      <c r="BX152" s="46"/>
      <c r="BY152" s="46"/>
      <c r="BZ152" s="46"/>
      <c r="CA152" s="275"/>
      <c r="CB152" s="320"/>
      <c r="CC152" s="46"/>
      <c r="CD152" s="46"/>
      <c r="CE152" s="46"/>
      <c r="CF152" s="46"/>
      <c r="CG152" s="46"/>
      <c r="CH152" s="46"/>
      <c r="CI152" s="46"/>
      <c r="CJ152" s="46"/>
      <c r="CK152" s="46"/>
      <c r="CL152" s="46"/>
      <c r="CM152" s="46"/>
      <c r="CN152" s="46"/>
      <c r="CO152" s="275"/>
      <c r="CP152" s="320"/>
      <c r="CQ152" s="46"/>
      <c r="CR152" s="46"/>
      <c r="CS152" s="46"/>
      <c r="CT152" s="46"/>
      <c r="CU152" s="46"/>
      <c r="CV152" s="46"/>
      <c r="CW152" s="46"/>
      <c r="CX152" s="46"/>
      <c r="CY152" s="46"/>
      <c r="CZ152" s="46"/>
      <c r="DA152" s="46"/>
      <c r="DB152" s="46"/>
      <c r="DC152" s="275"/>
      <c r="DD152" s="320"/>
      <c r="DE152" s="46"/>
      <c r="DF152" s="46"/>
      <c r="DG152" s="46"/>
      <c r="DH152" s="46"/>
      <c r="DI152" s="46"/>
      <c r="DJ152" s="46"/>
      <c r="DK152" s="46"/>
      <c r="DL152" s="46"/>
      <c r="DM152" s="46"/>
      <c r="DN152" s="46"/>
      <c r="DO152" s="46"/>
      <c r="DP152" s="46"/>
      <c r="DQ152" s="275"/>
      <c r="DR152" s="320"/>
      <c r="DS152" s="46"/>
      <c r="DT152" s="46"/>
      <c r="DU152" s="46"/>
      <c r="DV152" s="46"/>
      <c r="DW152" s="46"/>
      <c r="DX152" s="46"/>
      <c r="DY152" s="46"/>
      <c r="DZ152" s="46"/>
      <c r="EA152" s="46"/>
      <c r="EB152" s="46"/>
      <c r="EC152" s="46"/>
      <c r="ED152" s="46"/>
      <c r="EE152" s="275"/>
      <c r="EF152" s="49"/>
      <c r="EG152" s="275"/>
      <c r="EH152" s="45"/>
      <c r="EI152" s="38"/>
    </row>
    <row r="153" spans="1:139" ht="119.25" customHeight="1" x14ac:dyDescent="0.25">
      <c r="A153" s="447"/>
      <c r="B153" s="451"/>
      <c r="C153" s="275"/>
      <c r="D153" s="275"/>
      <c r="E153" s="275"/>
      <c r="F153" s="275"/>
      <c r="G153" s="275"/>
      <c r="H153" s="275"/>
      <c r="I153" s="275"/>
      <c r="J153" s="275"/>
      <c r="K153" s="447"/>
      <c r="L153" s="275"/>
      <c r="M153" s="275"/>
      <c r="N153" s="447"/>
      <c r="O153" s="275"/>
      <c r="P153" s="275"/>
      <c r="Q153" s="275"/>
      <c r="R153" s="275"/>
      <c r="S153" s="275"/>
      <c r="T153" s="275"/>
      <c r="U153" s="275"/>
      <c r="V153" s="275"/>
      <c r="W153" s="451"/>
      <c r="X153" s="275"/>
      <c r="Y153" s="275"/>
      <c r="Z153" s="275"/>
      <c r="AA153" s="275"/>
      <c r="AB153" s="275"/>
      <c r="AC153" s="275"/>
      <c r="AD153" s="275"/>
      <c r="AE153" s="275"/>
      <c r="AF153" s="275"/>
      <c r="AG153" s="275"/>
      <c r="AH153" s="275"/>
      <c r="AI153" s="275"/>
      <c r="AJ153" s="275"/>
      <c r="AK153" s="275"/>
      <c r="AL153" s="275"/>
      <c r="AM153" s="275"/>
      <c r="AN153" s="275"/>
      <c r="AO153" s="63" t="s">
        <v>412</v>
      </c>
      <c r="AP153" s="275"/>
      <c r="AQ153" s="275"/>
      <c r="AR153" s="275"/>
      <c r="AS153" s="275"/>
      <c r="AT153" s="275"/>
      <c r="AU153" s="340"/>
      <c r="AV153" s="282"/>
      <c r="AW153" s="282"/>
      <c r="AX153" s="282"/>
      <c r="AY153" s="282"/>
      <c r="AZ153" s="282"/>
      <c r="BA153" s="329"/>
      <c r="BB153" s="329"/>
      <c r="BC153" s="329"/>
      <c r="BD153" s="329"/>
      <c r="BE153" s="329"/>
      <c r="BF153" s="329"/>
      <c r="BG153" s="329"/>
      <c r="BH153" s="329"/>
      <c r="BI153" s="329"/>
      <c r="BJ153" s="329"/>
      <c r="BK153" s="329"/>
      <c r="BL153" s="329"/>
      <c r="BM153" s="328"/>
      <c r="BN153" s="323"/>
      <c r="BO153" s="46"/>
      <c r="BP153" s="46"/>
      <c r="BQ153" s="46"/>
      <c r="BR153" s="46"/>
      <c r="BS153" s="46"/>
      <c r="BT153" s="46"/>
      <c r="BU153" s="46"/>
      <c r="BV153" s="46"/>
      <c r="BW153" s="46"/>
      <c r="BX153" s="46"/>
      <c r="BY153" s="46"/>
      <c r="BZ153" s="46"/>
      <c r="CA153" s="275"/>
      <c r="CB153" s="320"/>
      <c r="CC153" s="46"/>
      <c r="CD153" s="46"/>
      <c r="CE153" s="46"/>
      <c r="CF153" s="46"/>
      <c r="CG153" s="46"/>
      <c r="CH153" s="46"/>
      <c r="CI153" s="46"/>
      <c r="CJ153" s="46"/>
      <c r="CK153" s="46"/>
      <c r="CL153" s="46"/>
      <c r="CM153" s="46"/>
      <c r="CN153" s="46"/>
      <c r="CO153" s="275"/>
      <c r="CP153" s="320"/>
      <c r="CQ153" s="46"/>
      <c r="CR153" s="46"/>
      <c r="CS153" s="46"/>
      <c r="CT153" s="46"/>
      <c r="CU153" s="46"/>
      <c r="CV153" s="46"/>
      <c r="CW153" s="46"/>
      <c r="CX153" s="46"/>
      <c r="CY153" s="46"/>
      <c r="CZ153" s="46"/>
      <c r="DA153" s="46"/>
      <c r="DB153" s="46"/>
      <c r="DC153" s="275"/>
      <c r="DD153" s="320"/>
      <c r="DE153" s="46"/>
      <c r="DF153" s="46"/>
      <c r="DG153" s="46"/>
      <c r="DH153" s="46"/>
      <c r="DI153" s="46"/>
      <c r="DJ153" s="46"/>
      <c r="DK153" s="46"/>
      <c r="DL153" s="46"/>
      <c r="DM153" s="46"/>
      <c r="DN153" s="46"/>
      <c r="DO153" s="46"/>
      <c r="DP153" s="46"/>
      <c r="DQ153" s="275"/>
      <c r="DR153" s="320"/>
      <c r="DS153" s="46"/>
      <c r="DT153" s="46"/>
      <c r="DU153" s="46"/>
      <c r="DV153" s="46"/>
      <c r="DW153" s="46"/>
      <c r="DX153" s="46"/>
      <c r="DY153" s="46"/>
      <c r="DZ153" s="46"/>
      <c r="EA153" s="46"/>
      <c r="EB153" s="46"/>
      <c r="EC153" s="46"/>
      <c r="ED153" s="46"/>
      <c r="EE153" s="275"/>
      <c r="EF153" s="49"/>
      <c r="EG153" s="275"/>
      <c r="EH153" s="45"/>
      <c r="EI153" s="38"/>
    </row>
    <row r="154" spans="1:139" ht="79.5" customHeight="1" x14ac:dyDescent="0.25">
      <c r="A154" s="447"/>
      <c r="B154" s="451"/>
      <c r="C154" s="275"/>
      <c r="D154" s="275"/>
      <c r="E154" s="275"/>
      <c r="F154" s="275"/>
      <c r="G154" s="275"/>
      <c r="H154" s="275"/>
      <c r="I154" s="275"/>
      <c r="J154" s="275"/>
      <c r="K154" s="447"/>
      <c r="L154" s="275"/>
      <c r="M154" s="275"/>
      <c r="N154" s="447"/>
      <c r="O154" s="275"/>
      <c r="P154" s="275"/>
      <c r="Q154" s="275"/>
      <c r="R154" s="275"/>
      <c r="S154" s="275"/>
      <c r="T154" s="275"/>
      <c r="U154" s="275"/>
      <c r="V154" s="275"/>
      <c r="W154" s="451"/>
      <c r="X154" s="275"/>
      <c r="Y154" s="275"/>
      <c r="Z154" s="275"/>
      <c r="AA154" s="275"/>
      <c r="AB154" s="275"/>
      <c r="AC154" s="275"/>
      <c r="AD154" s="275"/>
      <c r="AE154" s="275"/>
      <c r="AF154" s="275"/>
      <c r="AG154" s="275"/>
      <c r="AH154" s="275"/>
      <c r="AI154" s="275"/>
      <c r="AJ154" s="275"/>
      <c r="AK154" s="275"/>
      <c r="AL154" s="275"/>
      <c r="AM154" s="275"/>
      <c r="AN154" s="275"/>
      <c r="AO154" s="63" t="s">
        <v>413</v>
      </c>
      <c r="AP154" s="275"/>
      <c r="AQ154" s="275"/>
      <c r="AR154" s="275"/>
      <c r="AS154" s="275"/>
      <c r="AT154" s="275"/>
      <c r="AU154" s="340"/>
      <c r="AV154" s="282"/>
      <c r="AW154" s="282"/>
      <c r="AX154" s="282"/>
      <c r="AY154" s="282"/>
      <c r="AZ154" s="282"/>
      <c r="BA154" s="329"/>
      <c r="BB154" s="329"/>
      <c r="BC154" s="329"/>
      <c r="BD154" s="329"/>
      <c r="BE154" s="329"/>
      <c r="BF154" s="329"/>
      <c r="BG154" s="329"/>
      <c r="BH154" s="329"/>
      <c r="BI154" s="329"/>
      <c r="BJ154" s="329"/>
      <c r="BK154" s="329"/>
      <c r="BL154" s="329"/>
      <c r="BM154" s="328"/>
      <c r="BN154" s="323"/>
      <c r="BO154" s="46"/>
      <c r="BP154" s="46"/>
      <c r="BQ154" s="46"/>
      <c r="BR154" s="46"/>
      <c r="BS154" s="46"/>
      <c r="BT154" s="46"/>
      <c r="BU154" s="46"/>
      <c r="BV154" s="46"/>
      <c r="BW154" s="46"/>
      <c r="BX154" s="46"/>
      <c r="BY154" s="46"/>
      <c r="BZ154" s="46"/>
      <c r="CA154" s="275"/>
      <c r="CB154" s="320"/>
      <c r="CC154" s="46"/>
      <c r="CD154" s="46"/>
      <c r="CE154" s="46"/>
      <c r="CF154" s="46"/>
      <c r="CG154" s="46"/>
      <c r="CH154" s="46"/>
      <c r="CI154" s="46"/>
      <c r="CJ154" s="46"/>
      <c r="CK154" s="46"/>
      <c r="CL154" s="46"/>
      <c r="CM154" s="46"/>
      <c r="CN154" s="46"/>
      <c r="CO154" s="275"/>
      <c r="CP154" s="320"/>
      <c r="CQ154" s="46"/>
      <c r="CR154" s="46"/>
      <c r="CS154" s="46"/>
      <c r="CT154" s="46"/>
      <c r="CU154" s="46"/>
      <c r="CV154" s="46"/>
      <c r="CW154" s="46"/>
      <c r="CX154" s="46"/>
      <c r="CY154" s="46"/>
      <c r="CZ154" s="46"/>
      <c r="DA154" s="46"/>
      <c r="DB154" s="46"/>
      <c r="DC154" s="275"/>
      <c r="DD154" s="320"/>
      <c r="DE154" s="46"/>
      <c r="DF154" s="46"/>
      <c r="DG154" s="46"/>
      <c r="DH154" s="46"/>
      <c r="DI154" s="46"/>
      <c r="DJ154" s="46"/>
      <c r="DK154" s="46"/>
      <c r="DL154" s="46"/>
      <c r="DM154" s="46"/>
      <c r="DN154" s="46"/>
      <c r="DO154" s="46"/>
      <c r="DP154" s="46"/>
      <c r="DQ154" s="275"/>
      <c r="DR154" s="320"/>
      <c r="DS154" s="46"/>
      <c r="DT154" s="46"/>
      <c r="DU154" s="46"/>
      <c r="DV154" s="46"/>
      <c r="DW154" s="46"/>
      <c r="DX154" s="46"/>
      <c r="DY154" s="46"/>
      <c r="DZ154" s="46"/>
      <c r="EA154" s="46"/>
      <c r="EB154" s="46"/>
      <c r="EC154" s="46"/>
      <c r="ED154" s="46"/>
      <c r="EE154" s="275"/>
      <c r="EF154" s="49"/>
      <c r="EG154" s="275"/>
      <c r="EH154" s="45"/>
      <c r="EI154" s="38"/>
    </row>
    <row r="155" spans="1:139" ht="234" customHeight="1" x14ac:dyDescent="0.25">
      <c r="A155" s="447"/>
      <c r="B155" s="451"/>
      <c r="C155" s="275"/>
      <c r="D155" s="275"/>
      <c r="E155" s="275"/>
      <c r="F155" s="275"/>
      <c r="G155" s="275"/>
      <c r="H155" s="275"/>
      <c r="I155" s="275"/>
      <c r="J155" s="275"/>
      <c r="K155" s="447"/>
      <c r="L155" s="275"/>
      <c r="M155" s="275"/>
      <c r="N155" s="447"/>
      <c r="O155" s="275"/>
      <c r="P155" s="275"/>
      <c r="Q155" s="275"/>
      <c r="R155" s="275"/>
      <c r="S155" s="275"/>
      <c r="T155" s="275"/>
      <c r="U155" s="275"/>
      <c r="V155" s="275"/>
      <c r="W155" s="451"/>
      <c r="X155" s="275"/>
      <c r="Y155" s="275"/>
      <c r="Z155" s="275"/>
      <c r="AA155" s="275"/>
      <c r="AB155" s="275"/>
      <c r="AC155" s="275"/>
      <c r="AD155" s="275"/>
      <c r="AE155" s="275"/>
      <c r="AF155" s="275"/>
      <c r="AG155" s="275"/>
      <c r="AH155" s="275"/>
      <c r="AI155" s="275"/>
      <c r="AJ155" s="275"/>
      <c r="AK155" s="275"/>
      <c r="AL155" s="275"/>
      <c r="AM155" s="275"/>
      <c r="AN155" s="275"/>
      <c r="AO155" s="189" t="s">
        <v>414</v>
      </c>
      <c r="AP155" s="275"/>
      <c r="AQ155" s="275"/>
      <c r="AR155" s="275"/>
      <c r="AS155" s="275"/>
      <c r="AT155" s="275"/>
      <c r="AU155" s="340"/>
      <c r="AV155" s="282"/>
      <c r="AW155" s="282"/>
      <c r="AX155" s="282"/>
      <c r="AY155" s="282"/>
      <c r="AZ155" s="282"/>
      <c r="BA155" s="329"/>
      <c r="BB155" s="329"/>
      <c r="BC155" s="329"/>
      <c r="BD155" s="329"/>
      <c r="BE155" s="329"/>
      <c r="BF155" s="329"/>
      <c r="BG155" s="329"/>
      <c r="BH155" s="329"/>
      <c r="BI155" s="329"/>
      <c r="BJ155" s="329"/>
      <c r="BK155" s="329"/>
      <c r="BL155" s="329"/>
      <c r="BM155" s="328"/>
      <c r="BN155" s="323"/>
      <c r="BO155" s="46"/>
      <c r="BP155" s="46"/>
      <c r="BQ155" s="46"/>
      <c r="BR155" s="46"/>
      <c r="BS155" s="46"/>
      <c r="BT155" s="46"/>
      <c r="BU155" s="46"/>
      <c r="BV155" s="46"/>
      <c r="BW155" s="46"/>
      <c r="BX155" s="46"/>
      <c r="BY155" s="46"/>
      <c r="BZ155" s="46"/>
      <c r="CA155" s="275"/>
      <c r="CB155" s="320"/>
      <c r="CC155" s="46"/>
      <c r="CD155" s="46"/>
      <c r="CE155" s="46"/>
      <c r="CF155" s="46"/>
      <c r="CG155" s="46"/>
      <c r="CH155" s="46"/>
      <c r="CI155" s="46"/>
      <c r="CJ155" s="46"/>
      <c r="CK155" s="46"/>
      <c r="CL155" s="46"/>
      <c r="CM155" s="46"/>
      <c r="CN155" s="46"/>
      <c r="CO155" s="275"/>
      <c r="CP155" s="320"/>
      <c r="CQ155" s="46"/>
      <c r="CR155" s="46"/>
      <c r="CS155" s="46"/>
      <c r="CT155" s="46"/>
      <c r="CU155" s="46"/>
      <c r="CV155" s="46"/>
      <c r="CW155" s="46"/>
      <c r="CX155" s="46"/>
      <c r="CY155" s="46"/>
      <c r="CZ155" s="46"/>
      <c r="DA155" s="46"/>
      <c r="DB155" s="46"/>
      <c r="DC155" s="275"/>
      <c r="DD155" s="320"/>
      <c r="DE155" s="46"/>
      <c r="DF155" s="46"/>
      <c r="DG155" s="46"/>
      <c r="DH155" s="46"/>
      <c r="DI155" s="46"/>
      <c r="DJ155" s="46"/>
      <c r="DK155" s="46"/>
      <c r="DL155" s="46"/>
      <c r="DM155" s="46"/>
      <c r="DN155" s="46"/>
      <c r="DO155" s="46"/>
      <c r="DP155" s="46"/>
      <c r="DQ155" s="275"/>
      <c r="DR155" s="320"/>
      <c r="DS155" s="46"/>
      <c r="DT155" s="46"/>
      <c r="DU155" s="46"/>
      <c r="DV155" s="46"/>
      <c r="DW155" s="46"/>
      <c r="DX155" s="46"/>
      <c r="DY155" s="46"/>
      <c r="DZ155" s="46"/>
      <c r="EA155" s="46"/>
      <c r="EB155" s="46"/>
      <c r="EC155" s="46"/>
      <c r="ED155" s="46"/>
      <c r="EE155" s="275"/>
      <c r="EF155" s="49"/>
      <c r="EG155" s="275"/>
      <c r="EH155" s="45"/>
      <c r="EI155" s="38"/>
    </row>
    <row r="156" spans="1:139" ht="102.75" customHeight="1" x14ac:dyDescent="0.25">
      <c r="A156" s="447"/>
      <c r="B156" s="451"/>
      <c r="C156" s="275"/>
      <c r="D156" s="275"/>
      <c r="E156" s="275"/>
      <c r="F156" s="275"/>
      <c r="G156" s="275"/>
      <c r="H156" s="275"/>
      <c r="I156" s="275"/>
      <c r="J156" s="275"/>
      <c r="K156" s="447"/>
      <c r="L156" s="275"/>
      <c r="M156" s="275"/>
      <c r="N156" s="447"/>
      <c r="O156" s="275"/>
      <c r="P156" s="275"/>
      <c r="Q156" s="275"/>
      <c r="R156" s="275"/>
      <c r="S156" s="275"/>
      <c r="T156" s="275"/>
      <c r="U156" s="275"/>
      <c r="V156" s="275"/>
      <c r="W156" s="451"/>
      <c r="X156" s="275"/>
      <c r="Y156" s="275"/>
      <c r="Z156" s="275"/>
      <c r="AA156" s="275"/>
      <c r="AB156" s="275"/>
      <c r="AC156" s="275"/>
      <c r="AD156" s="275"/>
      <c r="AE156" s="275"/>
      <c r="AF156" s="275"/>
      <c r="AG156" s="275"/>
      <c r="AH156" s="275"/>
      <c r="AI156" s="275"/>
      <c r="AJ156" s="275"/>
      <c r="AK156" s="275"/>
      <c r="AL156" s="275"/>
      <c r="AM156" s="275"/>
      <c r="AN156" s="275"/>
      <c r="AO156" s="63" t="s">
        <v>415</v>
      </c>
      <c r="AP156" s="275"/>
      <c r="AQ156" s="275"/>
      <c r="AR156" s="275"/>
      <c r="AS156" s="275"/>
      <c r="AT156" s="275"/>
      <c r="AU156" s="340"/>
      <c r="AV156" s="282"/>
      <c r="AW156" s="282"/>
      <c r="AX156" s="282"/>
      <c r="AY156" s="282"/>
      <c r="AZ156" s="282"/>
      <c r="BA156" s="329"/>
      <c r="BB156" s="329"/>
      <c r="BC156" s="329"/>
      <c r="BD156" s="329"/>
      <c r="BE156" s="329"/>
      <c r="BF156" s="329"/>
      <c r="BG156" s="329"/>
      <c r="BH156" s="329"/>
      <c r="BI156" s="329"/>
      <c r="BJ156" s="329"/>
      <c r="BK156" s="329"/>
      <c r="BL156" s="329"/>
      <c r="BM156" s="328"/>
      <c r="BN156" s="323"/>
      <c r="BO156" s="46"/>
      <c r="BP156" s="46"/>
      <c r="BQ156" s="46"/>
      <c r="BR156" s="46"/>
      <c r="BS156" s="46"/>
      <c r="BT156" s="46"/>
      <c r="BU156" s="46"/>
      <c r="BV156" s="46"/>
      <c r="BW156" s="46"/>
      <c r="BX156" s="46"/>
      <c r="BY156" s="46"/>
      <c r="BZ156" s="46"/>
      <c r="CA156" s="275"/>
      <c r="CB156" s="320"/>
      <c r="CC156" s="46"/>
      <c r="CD156" s="46"/>
      <c r="CE156" s="46"/>
      <c r="CF156" s="46"/>
      <c r="CG156" s="46"/>
      <c r="CH156" s="46"/>
      <c r="CI156" s="46"/>
      <c r="CJ156" s="46"/>
      <c r="CK156" s="46"/>
      <c r="CL156" s="46"/>
      <c r="CM156" s="46"/>
      <c r="CN156" s="46"/>
      <c r="CO156" s="275"/>
      <c r="CP156" s="320"/>
      <c r="CQ156" s="46"/>
      <c r="CR156" s="46"/>
      <c r="CS156" s="46"/>
      <c r="CT156" s="46"/>
      <c r="CU156" s="46"/>
      <c r="CV156" s="46"/>
      <c r="CW156" s="46"/>
      <c r="CX156" s="46"/>
      <c r="CY156" s="46"/>
      <c r="CZ156" s="46"/>
      <c r="DA156" s="46"/>
      <c r="DB156" s="46"/>
      <c r="DC156" s="275"/>
      <c r="DD156" s="320"/>
      <c r="DE156" s="46"/>
      <c r="DF156" s="46"/>
      <c r="DG156" s="46"/>
      <c r="DH156" s="46"/>
      <c r="DI156" s="46"/>
      <c r="DJ156" s="46"/>
      <c r="DK156" s="46"/>
      <c r="DL156" s="46"/>
      <c r="DM156" s="46"/>
      <c r="DN156" s="46"/>
      <c r="DO156" s="46"/>
      <c r="DP156" s="46"/>
      <c r="DQ156" s="275"/>
      <c r="DR156" s="320"/>
      <c r="DS156" s="46"/>
      <c r="DT156" s="46"/>
      <c r="DU156" s="46"/>
      <c r="DV156" s="46"/>
      <c r="DW156" s="46"/>
      <c r="DX156" s="46"/>
      <c r="DY156" s="46"/>
      <c r="DZ156" s="46"/>
      <c r="EA156" s="46"/>
      <c r="EB156" s="46"/>
      <c r="EC156" s="46"/>
      <c r="ED156" s="46"/>
      <c r="EE156" s="275"/>
      <c r="EF156" s="49"/>
      <c r="EG156" s="275"/>
      <c r="EH156" s="45"/>
      <c r="EI156" s="38"/>
    </row>
    <row r="157" spans="1:139" ht="213.75" customHeight="1" x14ac:dyDescent="0.25">
      <c r="A157" s="447"/>
      <c r="B157" s="451"/>
      <c r="C157" s="275"/>
      <c r="D157" s="275"/>
      <c r="E157" s="275"/>
      <c r="F157" s="275"/>
      <c r="G157" s="275"/>
      <c r="H157" s="275"/>
      <c r="I157" s="275"/>
      <c r="J157" s="275"/>
      <c r="K157" s="447"/>
      <c r="L157" s="275"/>
      <c r="M157" s="275"/>
      <c r="N157" s="447"/>
      <c r="O157" s="275"/>
      <c r="P157" s="275"/>
      <c r="Q157" s="275"/>
      <c r="R157" s="275"/>
      <c r="S157" s="275"/>
      <c r="T157" s="275"/>
      <c r="U157" s="275"/>
      <c r="V157" s="275"/>
      <c r="W157" s="451"/>
      <c r="X157" s="275"/>
      <c r="Y157" s="275"/>
      <c r="Z157" s="275"/>
      <c r="AA157" s="275"/>
      <c r="AB157" s="275"/>
      <c r="AC157" s="275"/>
      <c r="AD157" s="275"/>
      <c r="AE157" s="275"/>
      <c r="AF157" s="275"/>
      <c r="AG157" s="275"/>
      <c r="AH157" s="275"/>
      <c r="AI157" s="275"/>
      <c r="AJ157" s="275"/>
      <c r="AK157" s="275"/>
      <c r="AL157" s="275"/>
      <c r="AM157" s="275"/>
      <c r="AN157" s="275"/>
      <c r="AO157" s="63" t="s">
        <v>416</v>
      </c>
      <c r="AP157" s="275"/>
      <c r="AQ157" s="275"/>
      <c r="AR157" s="275"/>
      <c r="AS157" s="275"/>
      <c r="AT157" s="275"/>
      <c r="AU157" s="340"/>
      <c r="AV157" s="282"/>
      <c r="AW157" s="282"/>
      <c r="AX157" s="282"/>
      <c r="AY157" s="282"/>
      <c r="AZ157" s="282"/>
      <c r="BA157" s="329"/>
      <c r="BB157" s="329"/>
      <c r="BC157" s="329"/>
      <c r="BD157" s="329"/>
      <c r="BE157" s="329"/>
      <c r="BF157" s="329"/>
      <c r="BG157" s="329"/>
      <c r="BH157" s="329"/>
      <c r="BI157" s="329"/>
      <c r="BJ157" s="329"/>
      <c r="BK157" s="329"/>
      <c r="BL157" s="329"/>
      <c r="BM157" s="328"/>
      <c r="BN157" s="323"/>
      <c r="BO157" s="46"/>
      <c r="BP157" s="46"/>
      <c r="BQ157" s="46"/>
      <c r="BR157" s="46"/>
      <c r="BS157" s="46"/>
      <c r="BT157" s="46"/>
      <c r="BU157" s="46"/>
      <c r="BV157" s="46"/>
      <c r="BW157" s="46"/>
      <c r="BX157" s="46"/>
      <c r="BY157" s="46"/>
      <c r="BZ157" s="46"/>
      <c r="CA157" s="275"/>
      <c r="CB157" s="320"/>
      <c r="CC157" s="46"/>
      <c r="CD157" s="46"/>
      <c r="CE157" s="46"/>
      <c r="CF157" s="46"/>
      <c r="CG157" s="46"/>
      <c r="CH157" s="46"/>
      <c r="CI157" s="46"/>
      <c r="CJ157" s="46"/>
      <c r="CK157" s="46"/>
      <c r="CL157" s="46"/>
      <c r="CM157" s="46"/>
      <c r="CN157" s="46"/>
      <c r="CO157" s="275"/>
      <c r="CP157" s="320"/>
      <c r="CQ157" s="46"/>
      <c r="CR157" s="46"/>
      <c r="CS157" s="46"/>
      <c r="CT157" s="46"/>
      <c r="CU157" s="46"/>
      <c r="CV157" s="46"/>
      <c r="CW157" s="46"/>
      <c r="CX157" s="46"/>
      <c r="CY157" s="46"/>
      <c r="CZ157" s="46"/>
      <c r="DA157" s="46"/>
      <c r="DB157" s="46"/>
      <c r="DC157" s="275"/>
      <c r="DD157" s="320"/>
      <c r="DE157" s="46"/>
      <c r="DF157" s="46"/>
      <c r="DG157" s="46"/>
      <c r="DH157" s="46"/>
      <c r="DI157" s="46"/>
      <c r="DJ157" s="46"/>
      <c r="DK157" s="46"/>
      <c r="DL157" s="46"/>
      <c r="DM157" s="46"/>
      <c r="DN157" s="46"/>
      <c r="DO157" s="46"/>
      <c r="DP157" s="46"/>
      <c r="DQ157" s="275"/>
      <c r="DR157" s="320"/>
      <c r="DS157" s="46"/>
      <c r="DT157" s="46"/>
      <c r="DU157" s="46"/>
      <c r="DV157" s="46"/>
      <c r="DW157" s="46"/>
      <c r="DX157" s="46"/>
      <c r="DY157" s="46"/>
      <c r="DZ157" s="46"/>
      <c r="EA157" s="46"/>
      <c r="EB157" s="46"/>
      <c r="EC157" s="46"/>
      <c r="ED157" s="46"/>
      <c r="EE157" s="275"/>
      <c r="EF157" s="49"/>
      <c r="EG157" s="275"/>
      <c r="EH157" s="45"/>
      <c r="EI157" s="38"/>
    </row>
    <row r="158" spans="1:139" ht="111" customHeight="1" x14ac:dyDescent="0.25">
      <c r="A158" s="447"/>
      <c r="B158" s="451"/>
      <c r="C158" s="275"/>
      <c r="D158" s="275"/>
      <c r="E158" s="275"/>
      <c r="F158" s="275"/>
      <c r="G158" s="275"/>
      <c r="H158" s="275"/>
      <c r="I158" s="275"/>
      <c r="J158" s="275"/>
      <c r="K158" s="447"/>
      <c r="L158" s="275"/>
      <c r="M158" s="275"/>
      <c r="N158" s="447"/>
      <c r="O158" s="275"/>
      <c r="P158" s="275"/>
      <c r="Q158" s="275"/>
      <c r="R158" s="275"/>
      <c r="S158" s="275"/>
      <c r="T158" s="275"/>
      <c r="U158" s="275"/>
      <c r="V158" s="275"/>
      <c r="W158" s="451"/>
      <c r="X158" s="275"/>
      <c r="Y158" s="275"/>
      <c r="Z158" s="275"/>
      <c r="AA158" s="275"/>
      <c r="AB158" s="275"/>
      <c r="AC158" s="275"/>
      <c r="AD158" s="275"/>
      <c r="AE158" s="275"/>
      <c r="AF158" s="275"/>
      <c r="AG158" s="275"/>
      <c r="AH158" s="275"/>
      <c r="AI158" s="275"/>
      <c r="AJ158" s="275"/>
      <c r="AK158" s="275"/>
      <c r="AL158" s="275"/>
      <c r="AM158" s="275"/>
      <c r="AN158" s="275"/>
      <c r="AO158" s="63" t="s">
        <v>417</v>
      </c>
      <c r="AP158" s="275"/>
      <c r="AQ158" s="275"/>
      <c r="AR158" s="275"/>
      <c r="AS158" s="275"/>
      <c r="AT158" s="275"/>
      <c r="AU158" s="340"/>
      <c r="AV158" s="282"/>
      <c r="AW158" s="282"/>
      <c r="AX158" s="282"/>
      <c r="AY158" s="282"/>
      <c r="AZ158" s="282"/>
      <c r="BA158" s="329"/>
      <c r="BB158" s="329"/>
      <c r="BC158" s="329"/>
      <c r="BD158" s="329"/>
      <c r="BE158" s="329"/>
      <c r="BF158" s="329"/>
      <c r="BG158" s="329"/>
      <c r="BH158" s="329"/>
      <c r="BI158" s="329"/>
      <c r="BJ158" s="329"/>
      <c r="BK158" s="329"/>
      <c r="BL158" s="329"/>
      <c r="BM158" s="328"/>
      <c r="BN158" s="323"/>
      <c r="BO158" s="46"/>
      <c r="BP158" s="46"/>
      <c r="BQ158" s="46"/>
      <c r="BR158" s="46"/>
      <c r="BS158" s="46"/>
      <c r="BT158" s="46"/>
      <c r="BU158" s="46"/>
      <c r="BV158" s="46"/>
      <c r="BW158" s="46"/>
      <c r="BX158" s="46"/>
      <c r="BY158" s="46"/>
      <c r="BZ158" s="46"/>
      <c r="CA158" s="275"/>
      <c r="CB158" s="320"/>
      <c r="CC158" s="46"/>
      <c r="CD158" s="46"/>
      <c r="CE158" s="46"/>
      <c r="CF158" s="46"/>
      <c r="CG158" s="46"/>
      <c r="CH158" s="46"/>
      <c r="CI158" s="46"/>
      <c r="CJ158" s="46"/>
      <c r="CK158" s="46"/>
      <c r="CL158" s="46"/>
      <c r="CM158" s="46"/>
      <c r="CN158" s="46"/>
      <c r="CO158" s="275"/>
      <c r="CP158" s="320"/>
      <c r="CQ158" s="46"/>
      <c r="CR158" s="46"/>
      <c r="CS158" s="46"/>
      <c r="CT158" s="46"/>
      <c r="CU158" s="46"/>
      <c r="CV158" s="46"/>
      <c r="CW158" s="46"/>
      <c r="CX158" s="46"/>
      <c r="CY158" s="46"/>
      <c r="CZ158" s="46"/>
      <c r="DA158" s="46"/>
      <c r="DB158" s="46"/>
      <c r="DC158" s="275"/>
      <c r="DD158" s="320"/>
      <c r="DE158" s="46"/>
      <c r="DF158" s="46"/>
      <c r="DG158" s="46"/>
      <c r="DH158" s="46"/>
      <c r="DI158" s="46"/>
      <c r="DJ158" s="46"/>
      <c r="DK158" s="46"/>
      <c r="DL158" s="46"/>
      <c r="DM158" s="46"/>
      <c r="DN158" s="46"/>
      <c r="DO158" s="46"/>
      <c r="DP158" s="46"/>
      <c r="DQ158" s="275"/>
      <c r="DR158" s="320"/>
      <c r="DS158" s="46"/>
      <c r="DT158" s="46"/>
      <c r="DU158" s="46"/>
      <c r="DV158" s="46"/>
      <c r="DW158" s="46"/>
      <c r="DX158" s="46"/>
      <c r="DY158" s="46"/>
      <c r="DZ158" s="46"/>
      <c r="EA158" s="46"/>
      <c r="EB158" s="46"/>
      <c r="EC158" s="46"/>
      <c r="ED158" s="46"/>
      <c r="EE158" s="275"/>
      <c r="EF158" s="49"/>
      <c r="EG158" s="275"/>
      <c r="EH158" s="45"/>
      <c r="EI158" s="38"/>
    </row>
    <row r="159" spans="1:139" ht="107.25" customHeight="1" x14ac:dyDescent="0.25">
      <c r="A159" s="447"/>
      <c r="B159" s="451"/>
      <c r="C159" s="275"/>
      <c r="D159" s="275"/>
      <c r="E159" s="275"/>
      <c r="F159" s="275"/>
      <c r="G159" s="275"/>
      <c r="H159" s="275"/>
      <c r="I159" s="275"/>
      <c r="J159" s="275"/>
      <c r="K159" s="447"/>
      <c r="L159" s="275"/>
      <c r="M159" s="275"/>
      <c r="N159" s="447"/>
      <c r="O159" s="275"/>
      <c r="P159" s="275"/>
      <c r="Q159" s="275"/>
      <c r="R159" s="275"/>
      <c r="S159" s="275"/>
      <c r="T159" s="275"/>
      <c r="U159" s="275"/>
      <c r="V159" s="275"/>
      <c r="W159" s="451"/>
      <c r="X159" s="275"/>
      <c r="Y159" s="275"/>
      <c r="Z159" s="275"/>
      <c r="AA159" s="275"/>
      <c r="AB159" s="275"/>
      <c r="AC159" s="275"/>
      <c r="AD159" s="275"/>
      <c r="AE159" s="275"/>
      <c r="AF159" s="275"/>
      <c r="AG159" s="275"/>
      <c r="AH159" s="275"/>
      <c r="AI159" s="275"/>
      <c r="AJ159" s="275"/>
      <c r="AK159" s="275"/>
      <c r="AL159" s="275"/>
      <c r="AM159" s="275"/>
      <c r="AN159" s="275"/>
      <c r="AO159" s="63" t="s">
        <v>418</v>
      </c>
      <c r="AP159" s="275"/>
      <c r="AQ159" s="275"/>
      <c r="AR159" s="275"/>
      <c r="AS159" s="275"/>
      <c r="AT159" s="275"/>
      <c r="AU159" s="340"/>
      <c r="AV159" s="282"/>
      <c r="AW159" s="282"/>
      <c r="AX159" s="282"/>
      <c r="AY159" s="282"/>
      <c r="AZ159" s="282"/>
      <c r="BA159" s="329"/>
      <c r="BB159" s="329"/>
      <c r="BC159" s="329"/>
      <c r="BD159" s="329"/>
      <c r="BE159" s="329"/>
      <c r="BF159" s="329"/>
      <c r="BG159" s="329"/>
      <c r="BH159" s="329"/>
      <c r="BI159" s="329"/>
      <c r="BJ159" s="329"/>
      <c r="BK159" s="329"/>
      <c r="BL159" s="329"/>
      <c r="BM159" s="328"/>
      <c r="BN159" s="323"/>
      <c r="BO159" s="46"/>
      <c r="BP159" s="46"/>
      <c r="BQ159" s="46"/>
      <c r="BR159" s="46"/>
      <c r="BS159" s="46"/>
      <c r="BT159" s="46"/>
      <c r="BU159" s="46"/>
      <c r="BV159" s="46"/>
      <c r="BW159" s="46"/>
      <c r="BX159" s="46"/>
      <c r="BY159" s="46"/>
      <c r="BZ159" s="46"/>
      <c r="CA159" s="275"/>
      <c r="CB159" s="320"/>
      <c r="CC159" s="46"/>
      <c r="CD159" s="46"/>
      <c r="CE159" s="46"/>
      <c r="CF159" s="46"/>
      <c r="CG159" s="46"/>
      <c r="CH159" s="46"/>
      <c r="CI159" s="46"/>
      <c r="CJ159" s="46"/>
      <c r="CK159" s="46"/>
      <c r="CL159" s="46"/>
      <c r="CM159" s="46"/>
      <c r="CN159" s="46"/>
      <c r="CO159" s="275"/>
      <c r="CP159" s="320"/>
      <c r="CQ159" s="46"/>
      <c r="CR159" s="46"/>
      <c r="CS159" s="46"/>
      <c r="CT159" s="46"/>
      <c r="CU159" s="46"/>
      <c r="CV159" s="46"/>
      <c r="CW159" s="46"/>
      <c r="CX159" s="46"/>
      <c r="CY159" s="46"/>
      <c r="CZ159" s="46"/>
      <c r="DA159" s="46"/>
      <c r="DB159" s="46"/>
      <c r="DC159" s="275"/>
      <c r="DD159" s="320"/>
      <c r="DE159" s="46"/>
      <c r="DF159" s="46"/>
      <c r="DG159" s="46"/>
      <c r="DH159" s="46"/>
      <c r="DI159" s="46"/>
      <c r="DJ159" s="46"/>
      <c r="DK159" s="46"/>
      <c r="DL159" s="46"/>
      <c r="DM159" s="46"/>
      <c r="DN159" s="46"/>
      <c r="DO159" s="46"/>
      <c r="DP159" s="46"/>
      <c r="DQ159" s="275"/>
      <c r="DR159" s="320"/>
      <c r="DS159" s="46"/>
      <c r="DT159" s="46"/>
      <c r="DU159" s="46"/>
      <c r="DV159" s="46"/>
      <c r="DW159" s="46"/>
      <c r="DX159" s="46"/>
      <c r="DY159" s="46"/>
      <c r="DZ159" s="46"/>
      <c r="EA159" s="46"/>
      <c r="EB159" s="46"/>
      <c r="EC159" s="46"/>
      <c r="ED159" s="46"/>
      <c r="EE159" s="275"/>
      <c r="EF159" s="49"/>
      <c r="EG159" s="275"/>
      <c r="EH159" s="45"/>
      <c r="EI159" s="38"/>
    </row>
    <row r="160" spans="1:139" ht="143.25" customHeight="1" x14ac:dyDescent="0.25">
      <c r="A160" s="447"/>
      <c r="B160" s="451"/>
      <c r="C160" s="275"/>
      <c r="D160" s="275"/>
      <c r="E160" s="275"/>
      <c r="F160" s="275"/>
      <c r="G160" s="275"/>
      <c r="H160" s="275"/>
      <c r="I160" s="275"/>
      <c r="J160" s="275"/>
      <c r="K160" s="447"/>
      <c r="L160" s="275"/>
      <c r="M160" s="275"/>
      <c r="N160" s="447"/>
      <c r="O160" s="275"/>
      <c r="P160" s="275"/>
      <c r="Q160" s="275"/>
      <c r="R160" s="275"/>
      <c r="S160" s="275"/>
      <c r="T160" s="275"/>
      <c r="U160" s="275"/>
      <c r="V160" s="275"/>
      <c r="W160" s="451"/>
      <c r="X160" s="275"/>
      <c r="Y160" s="275"/>
      <c r="Z160" s="275"/>
      <c r="AA160" s="275"/>
      <c r="AB160" s="275"/>
      <c r="AC160" s="275"/>
      <c r="AD160" s="275"/>
      <c r="AE160" s="275"/>
      <c r="AF160" s="275"/>
      <c r="AG160" s="275"/>
      <c r="AH160" s="275"/>
      <c r="AI160" s="275"/>
      <c r="AJ160" s="275"/>
      <c r="AK160" s="275"/>
      <c r="AL160" s="275"/>
      <c r="AM160" s="275"/>
      <c r="AN160" s="275"/>
      <c r="AO160" s="63" t="s">
        <v>419</v>
      </c>
      <c r="AP160" s="275"/>
      <c r="AQ160" s="275"/>
      <c r="AR160" s="275"/>
      <c r="AS160" s="275"/>
      <c r="AT160" s="275"/>
      <c r="AU160" s="340"/>
      <c r="AV160" s="282"/>
      <c r="AW160" s="282"/>
      <c r="AX160" s="282"/>
      <c r="AY160" s="282"/>
      <c r="AZ160" s="282"/>
      <c r="BA160" s="329"/>
      <c r="BB160" s="329"/>
      <c r="BC160" s="329"/>
      <c r="BD160" s="329"/>
      <c r="BE160" s="329"/>
      <c r="BF160" s="329"/>
      <c r="BG160" s="329"/>
      <c r="BH160" s="329"/>
      <c r="BI160" s="329"/>
      <c r="BJ160" s="329"/>
      <c r="BK160" s="329"/>
      <c r="BL160" s="329"/>
      <c r="BM160" s="328"/>
      <c r="BN160" s="323"/>
      <c r="BO160" s="46"/>
      <c r="BP160" s="46"/>
      <c r="BQ160" s="46"/>
      <c r="BR160" s="46"/>
      <c r="BS160" s="46"/>
      <c r="BT160" s="46"/>
      <c r="BU160" s="46"/>
      <c r="BV160" s="46"/>
      <c r="BW160" s="46"/>
      <c r="BX160" s="46"/>
      <c r="BY160" s="46"/>
      <c r="BZ160" s="46"/>
      <c r="CA160" s="275"/>
      <c r="CB160" s="320"/>
      <c r="CC160" s="46"/>
      <c r="CD160" s="46"/>
      <c r="CE160" s="46"/>
      <c r="CF160" s="46"/>
      <c r="CG160" s="46"/>
      <c r="CH160" s="46"/>
      <c r="CI160" s="46"/>
      <c r="CJ160" s="46"/>
      <c r="CK160" s="46"/>
      <c r="CL160" s="46"/>
      <c r="CM160" s="46"/>
      <c r="CN160" s="46"/>
      <c r="CO160" s="275"/>
      <c r="CP160" s="320"/>
      <c r="CQ160" s="46"/>
      <c r="CR160" s="46"/>
      <c r="CS160" s="46"/>
      <c r="CT160" s="46"/>
      <c r="CU160" s="46"/>
      <c r="CV160" s="46"/>
      <c r="CW160" s="46"/>
      <c r="CX160" s="46"/>
      <c r="CY160" s="46"/>
      <c r="CZ160" s="46"/>
      <c r="DA160" s="46"/>
      <c r="DB160" s="46"/>
      <c r="DC160" s="275"/>
      <c r="DD160" s="320"/>
      <c r="DE160" s="46"/>
      <c r="DF160" s="46"/>
      <c r="DG160" s="46"/>
      <c r="DH160" s="46"/>
      <c r="DI160" s="46"/>
      <c r="DJ160" s="46"/>
      <c r="DK160" s="46"/>
      <c r="DL160" s="46"/>
      <c r="DM160" s="46"/>
      <c r="DN160" s="46"/>
      <c r="DO160" s="46"/>
      <c r="DP160" s="46"/>
      <c r="DQ160" s="275"/>
      <c r="DR160" s="320"/>
      <c r="DS160" s="46"/>
      <c r="DT160" s="46"/>
      <c r="DU160" s="46"/>
      <c r="DV160" s="46"/>
      <c r="DW160" s="46"/>
      <c r="DX160" s="46"/>
      <c r="DY160" s="46"/>
      <c r="DZ160" s="46"/>
      <c r="EA160" s="46"/>
      <c r="EB160" s="46"/>
      <c r="EC160" s="46"/>
      <c r="ED160" s="46"/>
      <c r="EE160" s="275"/>
      <c r="EF160" s="49"/>
      <c r="EG160" s="275"/>
      <c r="EH160" s="45"/>
      <c r="EI160" s="38"/>
    </row>
    <row r="161" spans="1:139" ht="75.75" customHeight="1" x14ac:dyDescent="0.25">
      <c r="A161" s="447"/>
      <c r="B161" s="451"/>
      <c r="C161" s="275"/>
      <c r="D161" s="275"/>
      <c r="E161" s="275"/>
      <c r="F161" s="275"/>
      <c r="G161" s="275"/>
      <c r="H161" s="275"/>
      <c r="I161" s="275"/>
      <c r="J161" s="275"/>
      <c r="K161" s="447"/>
      <c r="L161" s="275"/>
      <c r="M161" s="275"/>
      <c r="N161" s="447"/>
      <c r="O161" s="275"/>
      <c r="P161" s="275"/>
      <c r="Q161" s="275"/>
      <c r="R161" s="275"/>
      <c r="S161" s="275"/>
      <c r="T161" s="275"/>
      <c r="U161" s="275"/>
      <c r="V161" s="275"/>
      <c r="W161" s="451"/>
      <c r="X161" s="275"/>
      <c r="Y161" s="275"/>
      <c r="Z161" s="275"/>
      <c r="AA161" s="275"/>
      <c r="AB161" s="275"/>
      <c r="AC161" s="275"/>
      <c r="AD161" s="275"/>
      <c r="AE161" s="275"/>
      <c r="AF161" s="275"/>
      <c r="AG161" s="275"/>
      <c r="AH161" s="275"/>
      <c r="AI161" s="275"/>
      <c r="AJ161" s="275"/>
      <c r="AK161" s="275"/>
      <c r="AL161" s="275"/>
      <c r="AM161" s="275"/>
      <c r="AN161" s="275"/>
      <c r="AO161" s="63" t="s">
        <v>420</v>
      </c>
      <c r="AP161" s="275"/>
      <c r="AQ161" s="275"/>
      <c r="AR161" s="275"/>
      <c r="AS161" s="275"/>
      <c r="AT161" s="275"/>
      <c r="AU161" s="340"/>
      <c r="AV161" s="282"/>
      <c r="AW161" s="282"/>
      <c r="AX161" s="282"/>
      <c r="AY161" s="282"/>
      <c r="AZ161" s="282"/>
      <c r="BA161" s="329"/>
      <c r="BB161" s="329"/>
      <c r="BC161" s="329"/>
      <c r="BD161" s="329"/>
      <c r="BE161" s="329"/>
      <c r="BF161" s="329"/>
      <c r="BG161" s="329"/>
      <c r="BH161" s="329"/>
      <c r="BI161" s="329"/>
      <c r="BJ161" s="329"/>
      <c r="BK161" s="329"/>
      <c r="BL161" s="329"/>
      <c r="BM161" s="328"/>
      <c r="BN161" s="323"/>
      <c r="BO161" s="46"/>
      <c r="BP161" s="46"/>
      <c r="BQ161" s="46"/>
      <c r="BR161" s="46"/>
      <c r="BS161" s="46"/>
      <c r="BT161" s="46"/>
      <c r="BU161" s="46"/>
      <c r="BV161" s="46"/>
      <c r="BW161" s="46"/>
      <c r="BX161" s="46"/>
      <c r="BY161" s="46"/>
      <c r="BZ161" s="46"/>
      <c r="CA161" s="275"/>
      <c r="CB161" s="320"/>
      <c r="CC161" s="46"/>
      <c r="CD161" s="46"/>
      <c r="CE161" s="46"/>
      <c r="CF161" s="46"/>
      <c r="CG161" s="46"/>
      <c r="CH161" s="46"/>
      <c r="CI161" s="46"/>
      <c r="CJ161" s="46"/>
      <c r="CK161" s="46"/>
      <c r="CL161" s="46"/>
      <c r="CM161" s="46"/>
      <c r="CN161" s="46"/>
      <c r="CO161" s="275"/>
      <c r="CP161" s="320"/>
      <c r="CQ161" s="46"/>
      <c r="CR161" s="46"/>
      <c r="CS161" s="46"/>
      <c r="CT161" s="46"/>
      <c r="CU161" s="46"/>
      <c r="CV161" s="46"/>
      <c r="CW161" s="46"/>
      <c r="CX161" s="46"/>
      <c r="CY161" s="46"/>
      <c r="CZ161" s="46"/>
      <c r="DA161" s="46"/>
      <c r="DB161" s="46"/>
      <c r="DC161" s="275"/>
      <c r="DD161" s="320"/>
      <c r="DE161" s="46"/>
      <c r="DF161" s="46"/>
      <c r="DG161" s="46"/>
      <c r="DH161" s="46"/>
      <c r="DI161" s="46"/>
      <c r="DJ161" s="46"/>
      <c r="DK161" s="46"/>
      <c r="DL161" s="46"/>
      <c r="DM161" s="46"/>
      <c r="DN161" s="46"/>
      <c r="DO161" s="46"/>
      <c r="DP161" s="46"/>
      <c r="DQ161" s="275"/>
      <c r="DR161" s="320"/>
      <c r="DS161" s="46"/>
      <c r="DT161" s="46"/>
      <c r="DU161" s="46"/>
      <c r="DV161" s="46"/>
      <c r="DW161" s="46"/>
      <c r="DX161" s="46"/>
      <c r="DY161" s="46"/>
      <c r="DZ161" s="46"/>
      <c r="EA161" s="46"/>
      <c r="EB161" s="46"/>
      <c r="EC161" s="46"/>
      <c r="ED161" s="46"/>
      <c r="EE161" s="275"/>
      <c r="EF161" s="49"/>
      <c r="EG161" s="275"/>
      <c r="EH161" s="45"/>
      <c r="EI161" s="38"/>
    </row>
    <row r="162" spans="1:139" ht="88.5" customHeight="1" x14ac:dyDescent="0.25">
      <c r="A162" s="447"/>
      <c r="B162" s="451"/>
      <c r="C162" s="275"/>
      <c r="D162" s="275"/>
      <c r="E162" s="275"/>
      <c r="F162" s="275"/>
      <c r="G162" s="275"/>
      <c r="H162" s="275"/>
      <c r="I162" s="275"/>
      <c r="J162" s="275"/>
      <c r="K162" s="447"/>
      <c r="L162" s="275"/>
      <c r="M162" s="275"/>
      <c r="N162" s="447"/>
      <c r="O162" s="275"/>
      <c r="P162" s="275"/>
      <c r="Q162" s="275"/>
      <c r="R162" s="275"/>
      <c r="S162" s="275"/>
      <c r="T162" s="275"/>
      <c r="U162" s="275"/>
      <c r="V162" s="275"/>
      <c r="W162" s="451"/>
      <c r="X162" s="275"/>
      <c r="Y162" s="275"/>
      <c r="Z162" s="275"/>
      <c r="AA162" s="275"/>
      <c r="AB162" s="275"/>
      <c r="AC162" s="275"/>
      <c r="AD162" s="275"/>
      <c r="AE162" s="275"/>
      <c r="AF162" s="275"/>
      <c r="AG162" s="275"/>
      <c r="AH162" s="275"/>
      <c r="AI162" s="275"/>
      <c r="AJ162" s="275"/>
      <c r="AK162" s="275"/>
      <c r="AL162" s="275"/>
      <c r="AM162" s="275"/>
      <c r="AN162" s="275"/>
      <c r="AO162" s="63" t="s">
        <v>421</v>
      </c>
      <c r="AP162" s="275"/>
      <c r="AQ162" s="275"/>
      <c r="AR162" s="275"/>
      <c r="AS162" s="275"/>
      <c r="AT162" s="275"/>
      <c r="AU162" s="340"/>
      <c r="AV162" s="282"/>
      <c r="AW162" s="282"/>
      <c r="AX162" s="282"/>
      <c r="AY162" s="282"/>
      <c r="AZ162" s="282"/>
      <c r="BA162" s="329"/>
      <c r="BB162" s="329"/>
      <c r="BC162" s="329"/>
      <c r="BD162" s="329"/>
      <c r="BE162" s="329"/>
      <c r="BF162" s="329"/>
      <c r="BG162" s="329"/>
      <c r="BH162" s="329"/>
      <c r="BI162" s="329"/>
      <c r="BJ162" s="329"/>
      <c r="BK162" s="329"/>
      <c r="BL162" s="329"/>
      <c r="BM162" s="328"/>
      <c r="BN162" s="324"/>
      <c r="BO162" s="46"/>
      <c r="BP162" s="46"/>
      <c r="BQ162" s="46"/>
      <c r="BR162" s="46"/>
      <c r="BS162" s="46"/>
      <c r="BT162" s="46"/>
      <c r="BU162" s="46"/>
      <c r="BV162" s="46"/>
      <c r="BW162" s="46"/>
      <c r="BX162" s="46"/>
      <c r="BY162" s="46"/>
      <c r="BZ162" s="46"/>
      <c r="CA162" s="275"/>
      <c r="CB162" s="321"/>
      <c r="CC162" s="46"/>
      <c r="CD162" s="46"/>
      <c r="CE162" s="46"/>
      <c r="CF162" s="46"/>
      <c r="CG162" s="46"/>
      <c r="CH162" s="46"/>
      <c r="CI162" s="46"/>
      <c r="CJ162" s="46"/>
      <c r="CK162" s="46"/>
      <c r="CL162" s="46"/>
      <c r="CM162" s="46"/>
      <c r="CN162" s="46"/>
      <c r="CO162" s="275"/>
      <c r="CP162" s="321"/>
      <c r="CQ162" s="46"/>
      <c r="CR162" s="46"/>
      <c r="CS162" s="46"/>
      <c r="CT162" s="46"/>
      <c r="CU162" s="46"/>
      <c r="CV162" s="46"/>
      <c r="CW162" s="46"/>
      <c r="CX162" s="46"/>
      <c r="CY162" s="46"/>
      <c r="CZ162" s="46"/>
      <c r="DA162" s="46"/>
      <c r="DB162" s="46"/>
      <c r="DC162" s="275"/>
      <c r="DD162" s="321"/>
      <c r="DE162" s="46"/>
      <c r="DF162" s="46"/>
      <c r="DG162" s="46"/>
      <c r="DH162" s="46"/>
      <c r="DI162" s="46"/>
      <c r="DJ162" s="46"/>
      <c r="DK162" s="46"/>
      <c r="DL162" s="46"/>
      <c r="DM162" s="46"/>
      <c r="DN162" s="46"/>
      <c r="DO162" s="46"/>
      <c r="DP162" s="46"/>
      <c r="DQ162" s="275"/>
      <c r="DR162" s="321"/>
      <c r="DS162" s="46"/>
      <c r="DT162" s="46"/>
      <c r="DU162" s="46"/>
      <c r="DV162" s="46"/>
      <c r="DW162" s="46"/>
      <c r="DX162" s="46"/>
      <c r="DY162" s="46"/>
      <c r="DZ162" s="46"/>
      <c r="EA162" s="46"/>
      <c r="EB162" s="46"/>
      <c r="EC162" s="46"/>
      <c r="ED162" s="46"/>
      <c r="EE162" s="275"/>
      <c r="EF162" s="49"/>
      <c r="EG162" s="275"/>
      <c r="EH162" s="45"/>
      <c r="EI162" s="38"/>
    </row>
    <row r="163" spans="1:139" ht="151.5" customHeight="1" x14ac:dyDescent="0.25">
      <c r="A163" s="447"/>
      <c r="B163" s="451"/>
      <c r="C163" s="275"/>
      <c r="D163" s="275"/>
      <c r="E163" s="275"/>
      <c r="F163" s="275"/>
      <c r="G163" s="275"/>
      <c r="H163" s="275"/>
      <c r="I163" s="275"/>
      <c r="J163" s="275"/>
      <c r="K163" s="447"/>
      <c r="L163" s="275"/>
      <c r="M163" s="275"/>
      <c r="N163" s="447"/>
      <c r="O163" s="275"/>
      <c r="P163" s="275"/>
      <c r="Q163" s="275"/>
      <c r="R163" s="275"/>
      <c r="S163" s="275"/>
      <c r="T163" s="275"/>
      <c r="U163" s="275"/>
      <c r="V163" s="275"/>
      <c r="W163" s="451"/>
      <c r="X163" s="275"/>
      <c r="Y163" s="275"/>
      <c r="Z163" s="275"/>
      <c r="AA163" s="275"/>
      <c r="AB163" s="275"/>
      <c r="AC163" s="275"/>
      <c r="AD163" s="275"/>
      <c r="AE163" s="275"/>
      <c r="AF163" s="275"/>
      <c r="AG163" s="275"/>
      <c r="AH163" s="275"/>
      <c r="AI163" s="275"/>
      <c r="AJ163" s="275"/>
      <c r="AK163" s="275"/>
      <c r="AL163" s="275"/>
      <c r="AM163" s="275"/>
      <c r="AN163" s="275"/>
      <c r="AO163" s="189" t="s">
        <v>422</v>
      </c>
      <c r="AP163" s="275"/>
      <c r="AQ163" s="275"/>
      <c r="AR163" s="275"/>
      <c r="AS163" s="275"/>
      <c r="AT163" s="275"/>
      <c r="AU163" s="275"/>
      <c r="AV163" s="359" t="s">
        <v>255</v>
      </c>
      <c r="AW163" s="361" t="s">
        <v>157</v>
      </c>
      <c r="AX163" s="359" t="s">
        <v>129</v>
      </c>
      <c r="AY163" s="361"/>
      <c r="AZ163" s="361"/>
      <c r="BA163" s="365">
        <v>0</v>
      </c>
      <c r="BB163" s="365">
        <v>0</v>
      </c>
      <c r="BC163" s="365">
        <v>0</v>
      </c>
      <c r="BD163" s="365">
        <v>0</v>
      </c>
      <c r="BE163" s="365">
        <v>40320000</v>
      </c>
      <c r="BF163" s="365">
        <v>40320000</v>
      </c>
      <c r="BG163" s="365">
        <v>40320000</v>
      </c>
      <c r="BH163" s="365">
        <v>40320000</v>
      </c>
      <c r="BI163" s="365">
        <v>40320000</v>
      </c>
      <c r="BJ163" s="365">
        <v>40320000</v>
      </c>
      <c r="BK163" s="365">
        <v>0</v>
      </c>
      <c r="BL163" s="365">
        <v>0</v>
      </c>
      <c r="BM163" s="363">
        <f>SUM(BA163:BL181)</f>
        <v>241920000</v>
      </c>
      <c r="BN163" s="48"/>
      <c r="BO163" s="46"/>
      <c r="BP163" s="46"/>
      <c r="BQ163" s="46"/>
      <c r="BR163" s="46"/>
      <c r="BS163" s="46"/>
      <c r="BT163" s="46"/>
      <c r="BU163" s="46"/>
      <c r="BV163" s="46"/>
      <c r="BW163" s="46"/>
      <c r="BX163" s="46"/>
      <c r="BY163" s="304">
        <v>241920000</v>
      </c>
      <c r="BZ163" s="46"/>
      <c r="CA163" s="275"/>
      <c r="CB163" s="69"/>
      <c r="CC163" s="46"/>
      <c r="CD163" s="46"/>
      <c r="CE163" s="46"/>
      <c r="CF163" s="46"/>
      <c r="CG163" s="46"/>
      <c r="CH163" s="46"/>
      <c r="CI163" s="46"/>
      <c r="CJ163" s="46"/>
      <c r="CK163" s="46"/>
      <c r="CL163" s="46"/>
      <c r="CM163" s="304">
        <v>241920000</v>
      </c>
      <c r="CN163" s="46"/>
      <c r="CO163" s="275"/>
      <c r="CP163" s="69"/>
      <c r="CQ163" s="46"/>
      <c r="CR163" s="46"/>
      <c r="CS163" s="46"/>
      <c r="CT163" s="46"/>
      <c r="CU163" s="46"/>
      <c r="CV163" s="46"/>
      <c r="CW163" s="46"/>
      <c r="CX163" s="46"/>
      <c r="CY163" s="46"/>
      <c r="CZ163" s="46"/>
      <c r="DA163" s="316">
        <v>241920000</v>
      </c>
      <c r="DB163" s="46"/>
      <c r="DC163" s="275"/>
      <c r="DD163" s="69"/>
      <c r="DE163" s="46"/>
      <c r="DF163" s="46"/>
      <c r="DG163" s="46"/>
      <c r="DH163" s="46"/>
      <c r="DI163" s="46"/>
      <c r="DJ163" s="46"/>
      <c r="DK163" s="46"/>
      <c r="DL163" s="46"/>
      <c r="DM163" s="46"/>
      <c r="DN163" s="46"/>
      <c r="DO163" s="316">
        <v>241920000</v>
      </c>
      <c r="DP163" s="46"/>
      <c r="DQ163" s="275"/>
      <c r="DR163" s="69"/>
      <c r="DS163" s="46"/>
      <c r="DT163" s="46"/>
      <c r="DU163" s="46"/>
      <c r="DV163" s="46"/>
      <c r="DW163" s="46"/>
      <c r="DX163" s="46"/>
      <c r="DY163" s="46"/>
      <c r="DZ163" s="46"/>
      <c r="EA163" s="46"/>
      <c r="EB163" s="46"/>
      <c r="EC163" s="316">
        <v>241920000</v>
      </c>
      <c r="ED163" s="46"/>
      <c r="EE163" s="275"/>
      <c r="EF163" s="49"/>
      <c r="EG163" s="275"/>
      <c r="EH163" s="45"/>
      <c r="EI163" s="38"/>
    </row>
    <row r="164" spans="1:139" ht="222" customHeight="1" x14ac:dyDescent="0.25">
      <c r="A164" s="447"/>
      <c r="B164" s="451"/>
      <c r="C164" s="275"/>
      <c r="D164" s="275"/>
      <c r="E164" s="275"/>
      <c r="F164" s="275"/>
      <c r="G164" s="275"/>
      <c r="H164" s="275"/>
      <c r="I164" s="275"/>
      <c r="J164" s="275"/>
      <c r="K164" s="447"/>
      <c r="L164" s="275"/>
      <c r="M164" s="275"/>
      <c r="N164" s="447"/>
      <c r="O164" s="275"/>
      <c r="P164" s="275"/>
      <c r="Q164" s="275"/>
      <c r="R164" s="275"/>
      <c r="S164" s="275"/>
      <c r="T164" s="275"/>
      <c r="U164" s="275"/>
      <c r="V164" s="275"/>
      <c r="W164" s="451"/>
      <c r="X164" s="275"/>
      <c r="Y164" s="275"/>
      <c r="Z164" s="275"/>
      <c r="AA164" s="275"/>
      <c r="AB164" s="275"/>
      <c r="AC164" s="275"/>
      <c r="AD164" s="275"/>
      <c r="AE164" s="275"/>
      <c r="AF164" s="275"/>
      <c r="AG164" s="275"/>
      <c r="AH164" s="275"/>
      <c r="AI164" s="275"/>
      <c r="AJ164" s="275"/>
      <c r="AK164" s="275"/>
      <c r="AL164" s="275"/>
      <c r="AM164" s="275"/>
      <c r="AN164" s="275"/>
      <c r="AO164" s="63" t="s">
        <v>388</v>
      </c>
      <c r="AP164" s="275"/>
      <c r="AQ164" s="275"/>
      <c r="AR164" s="275"/>
      <c r="AS164" s="275"/>
      <c r="AT164" s="275"/>
      <c r="AU164" s="275"/>
      <c r="AV164" s="359"/>
      <c r="AW164" s="361"/>
      <c r="AX164" s="359"/>
      <c r="AY164" s="361"/>
      <c r="AZ164" s="361"/>
      <c r="BA164" s="365"/>
      <c r="BB164" s="365"/>
      <c r="BC164" s="365"/>
      <c r="BD164" s="365"/>
      <c r="BE164" s="365"/>
      <c r="BF164" s="365"/>
      <c r="BG164" s="365"/>
      <c r="BH164" s="365"/>
      <c r="BI164" s="365"/>
      <c r="BJ164" s="365"/>
      <c r="BK164" s="365"/>
      <c r="BL164" s="365"/>
      <c r="BM164" s="363"/>
      <c r="BN164" s="48"/>
      <c r="BO164" s="46"/>
      <c r="BP164" s="46"/>
      <c r="BQ164" s="46"/>
      <c r="BR164" s="46"/>
      <c r="BS164" s="46"/>
      <c r="BT164" s="46"/>
      <c r="BU164" s="46"/>
      <c r="BV164" s="46"/>
      <c r="BW164" s="46"/>
      <c r="BX164" s="46"/>
      <c r="BY164" s="305"/>
      <c r="BZ164" s="46"/>
      <c r="CA164" s="275"/>
      <c r="CB164" s="69"/>
      <c r="CC164" s="46"/>
      <c r="CD164" s="46"/>
      <c r="CE164" s="46"/>
      <c r="CF164" s="46"/>
      <c r="CG164" s="46"/>
      <c r="CH164" s="46"/>
      <c r="CI164" s="46"/>
      <c r="CJ164" s="46"/>
      <c r="CK164" s="46"/>
      <c r="CL164" s="46"/>
      <c r="CM164" s="305"/>
      <c r="CN164" s="46"/>
      <c r="CO164" s="275"/>
      <c r="CP164" s="69"/>
      <c r="CQ164" s="46"/>
      <c r="CR164" s="46"/>
      <c r="CS164" s="46"/>
      <c r="CT164" s="46"/>
      <c r="CU164" s="46"/>
      <c r="CV164" s="46"/>
      <c r="CW164" s="46"/>
      <c r="CX164" s="46"/>
      <c r="CY164" s="46"/>
      <c r="CZ164" s="46"/>
      <c r="DA164" s="317"/>
      <c r="DB164" s="46"/>
      <c r="DC164" s="275"/>
      <c r="DD164" s="69"/>
      <c r="DE164" s="46"/>
      <c r="DF164" s="46"/>
      <c r="DG164" s="46"/>
      <c r="DH164" s="46"/>
      <c r="DI164" s="46"/>
      <c r="DJ164" s="46"/>
      <c r="DK164" s="46"/>
      <c r="DL164" s="46"/>
      <c r="DM164" s="46"/>
      <c r="DN164" s="46"/>
      <c r="DO164" s="317"/>
      <c r="DP164" s="46"/>
      <c r="DQ164" s="275"/>
      <c r="DR164" s="69"/>
      <c r="DS164" s="46"/>
      <c r="DT164" s="46"/>
      <c r="DU164" s="46"/>
      <c r="DV164" s="46"/>
      <c r="DW164" s="46"/>
      <c r="DX164" s="46"/>
      <c r="DY164" s="46"/>
      <c r="DZ164" s="46"/>
      <c r="EA164" s="46"/>
      <c r="EB164" s="46"/>
      <c r="EC164" s="317"/>
      <c r="ED164" s="46"/>
      <c r="EE164" s="275"/>
      <c r="EF164" s="49"/>
      <c r="EG164" s="275"/>
      <c r="EH164" s="45"/>
      <c r="EI164" s="38"/>
    </row>
    <row r="165" spans="1:139" ht="91.5" customHeight="1" x14ac:dyDescent="0.25">
      <c r="A165" s="447"/>
      <c r="B165" s="451"/>
      <c r="C165" s="275"/>
      <c r="D165" s="275"/>
      <c r="E165" s="275"/>
      <c r="F165" s="275"/>
      <c r="G165" s="275"/>
      <c r="H165" s="275"/>
      <c r="I165" s="275"/>
      <c r="J165" s="275"/>
      <c r="K165" s="447"/>
      <c r="L165" s="275"/>
      <c r="M165" s="275"/>
      <c r="N165" s="447"/>
      <c r="O165" s="275"/>
      <c r="P165" s="275"/>
      <c r="Q165" s="275"/>
      <c r="R165" s="275"/>
      <c r="S165" s="275"/>
      <c r="T165" s="275"/>
      <c r="U165" s="275"/>
      <c r="V165" s="275"/>
      <c r="W165" s="451"/>
      <c r="X165" s="275"/>
      <c r="Y165" s="275"/>
      <c r="Z165" s="275"/>
      <c r="AA165" s="275"/>
      <c r="AB165" s="275"/>
      <c r="AC165" s="275"/>
      <c r="AD165" s="275"/>
      <c r="AE165" s="275"/>
      <c r="AF165" s="275"/>
      <c r="AG165" s="275"/>
      <c r="AH165" s="275"/>
      <c r="AI165" s="275"/>
      <c r="AJ165" s="275"/>
      <c r="AK165" s="275"/>
      <c r="AL165" s="275"/>
      <c r="AM165" s="275"/>
      <c r="AN165" s="275"/>
      <c r="AO165" s="179" t="s">
        <v>423</v>
      </c>
      <c r="AP165" s="275"/>
      <c r="AQ165" s="275"/>
      <c r="AR165" s="275"/>
      <c r="AS165" s="275"/>
      <c r="AT165" s="275"/>
      <c r="AU165" s="275"/>
      <c r="AV165" s="359"/>
      <c r="AW165" s="361"/>
      <c r="AX165" s="359"/>
      <c r="AY165" s="361"/>
      <c r="AZ165" s="361"/>
      <c r="BA165" s="365"/>
      <c r="BB165" s="365"/>
      <c r="BC165" s="365"/>
      <c r="BD165" s="365"/>
      <c r="BE165" s="365"/>
      <c r="BF165" s="365"/>
      <c r="BG165" s="365"/>
      <c r="BH165" s="365"/>
      <c r="BI165" s="365"/>
      <c r="BJ165" s="365"/>
      <c r="BK165" s="365"/>
      <c r="BL165" s="365"/>
      <c r="BM165" s="363"/>
      <c r="BN165" s="48"/>
      <c r="BO165" s="46"/>
      <c r="BP165" s="46"/>
      <c r="BQ165" s="46"/>
      <c r="BR165" s="46"/>
      <c r="BS165" s="46"/>
      <c r="BT165" s="46"/>
      <c r="BU165" s="46"/>
      <c r="BV165" s="46"/>
      <c r="BW165" s="46"/>
      <c r="BX165" s="46"/>
      <c r="BY165" s="305"/>
      <c r="BZ165" s="46"/>
      <c r="CA165" s="275"/>
      <c r="CB165" s="69"/>
      <c r="CC165" s="46"/>
      <c r="CD165" s="46"/>
      <c r="CE165" s="46"/>
      <c r="CF165" s="46"/>
      <c r="CG165" s="46"/>
      <c r="CH165" s="46"/>
      <c r="CI165" s="46"/>
      <c r="CJ165" s="46"/>
      <c r="CK165" s="46"/>
      <c r="CL165" s="46"/>
      <c r="CM165" s="305"/>
      <c r="CN165" s="46"/>
      <c r="CO165" s="275"/>
      <c r="CP165" s="69"/>
      <c r="CQ165" s="46"/>
      <c r="CR165" s="46"/>
      <c r="CS165" s="46"/>
      <c r="CT165" s="46"/>
      <c r="CU165" s="46"/>
      <c r="CV165" s="46"/>
      <c r="CW165" s="46"/>
      <c r="CX165" s="46"/>
      <c r="CY165" s="46"/>
      <c r="CZ165" s="46"/>
      <c r="DA165" s="317"/>
      <c r="DB165" s="46"/>
      <c r="DC165" s="275"/>
      <c r="DD165" s="69"/>
      <c r="DE165" s="46"/>
      <c r="DF165" s="46"/>
      <c r="DG165" s="46"/>
      <c r="DH165" s="46"/>
      <c r="DI165" s="46"/>
      <c r="DJ165" s="46"/>
      <c r="DK165" s="46"/>
      <c r="DL165" s="46"/>
      <c r="DM165" s="46"/>
      <c r="DN165" s="46"/>
      <c r="DO165" s="317"/>
      <c r="DP165" s="46"/>
      <c r="DQ165" s="275"/>
      <c r="DR165" s="69"/>
      <c r="DS165" s="46"/>
      <c r="DT165" s="46"/>
      <c r="DU165" s="46"/>
      <c r="DV165" s="46"/>
      <c r="DW165" s="46"/>
      <c r="DX165" s="46"/>
      <c r="DY165" s="46"/>
      <c r="DZ165" s="46"/>
      <c r="EA165" s="46"/>
      <c r="EB165" s="46"/>
      <c r="EC165" s="317"/>
      <c r="ED165" s="46"/>
      <c r="EE165" s="275"/>
      <c r="EF165" s="49"/>
      <c r="EG165" s="275"/>
      <c r="EH165" s="45"/>
      <c r="EI165" s="38"/>
    </row>
    <row r="166" spans="1:139" ht="104.25" customHeight="1" x14ac:dyDescent="0.25">
      <c r="A166" s="447"/>
      <c r="B166" s="451"/>
      <c r="C166" s="275"/>
      <c r="D166" s="275"/>
      <c r="E166" s="275"/>
      <c r="F166" s="275"/>
      <c r="G166" s="275"/>
      <c r="H166" s="275"/>
      <c r="I166" s="275"/>
      <c r="J166" s="275"/>
      <c r="K166" s="447"/>
      <c r="L166" s="275"/>
      <c r="M166" s="275"/>
      <c r="N166" s="447"/>
      <c r="O166" s="275"/>
      <c r="P166" s="275"/>
      <c r="Q166" s="275"/>
      <c r="R166" s="275"/>
      <c r="S166" s="275"/>
      <c r="T166" s="275"/>
      <c r="U166" s="275"/>
      <c r="V166" s="275"/>
      <c r="W166" s="451"/>
      <c r="X166" s="275"/>
      <c r="Y166" s="275"/>
      <c r="Z166" s="275"/>
      <c r="AA166" s="275"/>
      <c r="AB166" s="275"/>
      <c r="AC166" s="275"/>
      <c r="AD166" s="275"/>
      <c r="AE166" s="275"/>
      <c r="AF166" s="275"/>
      <c r="AG166" s="275"/>
      <c r="AH166" s="275"/>
      <c r="AI166" s="275"/>
      <c r="AJ166" s="275"/>
      <c r="AK166" s="275"/>
      <c r="AL166" s="275"/>
      <c r="AM166" s="275"/>
      <c r="AN166" s="275"/>
      <c r="AO166" s="188" t="s">
        <v>424</v>
      </c>
      <c r="AP166" s="275"/>
      <c r="AQ166" s="275"/>
      <c r="AR166" s="275"/>
      <c r="AS166" s="275"/>
      <c r="AT166" s="275"/>
      <c r="AU166" s="275"/>
      <c r="AV166" s="359"/>
      <c r="AW166" s="361"/>
      <c r="AX166" s="359"/>
      <c r="AY166" s="361"/>
      <c r="AZ166" s="361"/>
      <c r="BA166" s="365"/>
      <c r="BB166" s="365"/>
      <c r="BC166" s="365"/>
      <c r="BD166" s="365"/>
      <c r="BE166" s="365"/>
      <c r="BF166" s="365"/>
      <c r="BG166" s="365"/>
      <c r="BH166" s="365"/>
      <c r="BI166" s="365"/>
      <c r="BJ166" s="365"/>
      <c r="BK166" s="365"/>
      <c r="BL166" s="365"/>
      <c r="BM166" s="363"/>
      <c r="BN166" s="48"/>
      <c r="BO166" s="46"/>
      <c r="BP166" s="46"/>
      <c r="BQ166" s="46"/>
      <c r="BR166" s="46"/>
      <c r="BS166" s="46"/>
      <c r="BT166" s="46"/>
      <c r="BU166" s="46"/>
      <c r="BV166" s="46"/>
      <c r="BW166" s="46"/>
      <c r="BX166" s="46"/>
      <c r="BY166" s="305"/>
      <c r="BZ166" s="46"/>
      <c r="CA166" s="275"/>
      <c r="CB166" s="69"/>
      <c r="CC166" s="46"/>
      <c r="CD166" s="46"/>
      <c r="CE166" s="46"/>
      <c r="CF166" s="46"/>
      <c r="CG166" s="46"/>
      <c r="CH166" s="46"/>
      <c r="CI166" s="46"/>
      <c r="CJ166" s="46"/>
      <c r="CK166" s="46"/>
      <c r="CL166" s="46"/>
      <c r="CM166" s="305"/>
      <c r="CN166" s="46"/>
      <c r="CO166" s="275"/>
      <c r="CP166" s="69"/>
      <c r="CQ166" s="46"/>
      <c r="CR166" s="46"/>
      <c r="CS166" s="46"/>
      <c r="CT166" s="46"/>
      <c r="CU166" s="46"/>
      <c r="CV166" s="46"/>
      <c r="CW166" s="46"/>
      <c r="CX166" s="46"/>
      <c r="CY166" s="46"/>
      <c r="CZ166" s="46"/>
      <c r="DA166" s="317"/>
      <c r="DB166" s="46"/>
      <c r="DC166" s="275"/>
      <c r="DD166" s="69"/>
      <c r="DE166" s="46"/>
      <c r="DF166" s="46"/>
      <c r="DG166" s="46"/>
      <c r="DH166" s="46"/>
      <c r="DI166" s="46"/>
      <c r="DJ166" s="46"/>
      <c r="DK166" s="46"/>
      <c r="DL166" s="46"/>
      <c r="DM166" s="46"/>
      <c r="DN166" s="46"/>
      <c r="DO166" s="317"/>
      <c r="DP166" s="46"/>
      <c r="DQ166" s="275"/>
      <c r="DR166" s="69"/>
      <c r="DS166" s="46"/>
      <c r="DT166" s="46"/>
      <c r="DU166" s="46"/>
      <c r="DV166" s="46"/>
      <c r="DW166" s="46"/>
      <c r="DX166" s="46"/>
      <c r="DY166" s="46"/>
      <c r="DZ166" s="46"/>
      <c r="EA166" s="46"/>
      <c r="EB166" s="46"/>
      <c r="EC166" s="317"/>
      <c r="ED166" s="46"/>
      <c r="EE166" s="275"/>
      <c r="EF166" s="49"/>
      <c r="EG166" s="275"/>
      <c r="EH166" s="45"/>
      <c r="EI166" s="38"/>
    </row>
    <row r="167" spans="1:139" ht="144.75" customHeight="1" x14ac:dyDescent="0.25">
      <c r="A167" s="447"/>
      <c r="B167" s="451"/>
      <c r="C167" s="275"/>
      <c r="D167" s="275"/>
      <c r="E167" s="275"/>
      <c r="F167" s="275"/>
      <c r="G167" s="275"/>
      <c r="H167" s="275"/>
      <c r="I167" s="275"/>
      <c r="J167" s="275"/>
      <c r="K167" s="447"/>
      <c r="L167" s="275"/>
      <c r="M167" s="275"/>
      <c r="N167" s="447"/>
      <c r="O167" s="275"/>
      <c r="P167" s="275"/>
      <c r="Q167" s="275"/>
      <c r="R167" s="275"/>
      <c r="S167" s="275"/>
      <c r="T167" s="275"/>
      <c r="U167" s="275"/>
      <c r="V167" s="275"/>
      <c r="W167" s="451"/>
      <c r="X167" s="275"/>
      <c r="Y167" s="275"/>
      <c r="Z167" s="275"/>
      <c r="AA167" s="275"/>
      <c r="AB167" s="275"/>
      <c r="AC167" s="275"/>
      <c r="AD167" s="275"/>
      <c r="AE167" s="275"/>
      <c r="AF167" s="275"/>
      <c r="AG167" s="275"/>
      <c r="AH167" s="275"/>
      <c r="AI167" s="275"/>
      <c r="AJ167" s="275"/>
      <c r="AK167" s="275"/>
      <c r="AL167" s="275"/>
      <c r="AM167" s="275"/>
      <c r="AN167" s="275"/>
      <c r="AO167" s="179" t="s">
        <v>425</v>
      </c>
      <c r="AP167" s="275"/>
      <c r="AQ167" s="275"/>
      <c r="AR167" s="275"/>
      <c r="AS167" s="275"/>
      <c r="AT167" s="275"/>
      <c r="AU167" s="275"/>
      <c r="AV167" s="359"/>
      <c r="AW167" s="361"/>
      <c r="AX167" s="359"/>
      <c r="AY167" s="361"/>
      <c r="AZ167" s="361"/>
      <c r="BA167" s="365"/>
      <c r="BB167" s="365"/>
      <c r="BC167" s="365"/>
      <c r="BD167" s="365"/>
      <c r="BE167" s="365"/>
      <c r="BF167" s="365"/>
      <c r="BG167" s="365"/>
      <c r="BH167" s="365"/>
      <c r="BI167" s="365"/>
      <c r="BJ167" s="365"/>
      <c r="BK167" s="365"/>
      <c r="BL167" s="365"/>
      <c r="BM167" s="363"/>
      <c r="BN167" s="48"/>
      <c r="BO167" s="46"/>
      <c r="BP167" s="46"/>
      <c r="BQ167" s="46"/>
      <c r="BR167" s="46"/>
      <c r="BS167" s="46"/>
      <c r="BT167" s="46"/>
      <c r="BU167" s="46"/>
      <c r="BV167" s="46"/>
      <c r="BW167" s="46"/>
      <c r="BX167" s="46"/>
      <c r="BY167" s="305"/>
      <c r="BZ167" s="46"/>
      <c r="CA167" s="275"/>
      <c r="CB167" s="69"/>
      <c r="CC167" s="46"/>
      <c r="CD167" s="46"/>
      <c r="CE167" s="46"/>
      <c r="CF167" s="46"/>
      <c r="CG167" s="46"/>
      <c r="CH167" s="46"/>
      <c r="CI167" s="46"/>
      <c r="CJ167" s="46"/>
      <c r="CK167" s="46"/>
      <c r="CL167" s="46"/>
      <c r="CM167" s="305"/>
      <c r="CN167" s="46"/>
      <c r="CO167" s="275"/>
      <c r="CP167" s="69"/>
      <c r="CQ167" s="46"/>
      <c r="CR167" s="46"/>
      <c r="CS167" s="46"/>
      <c r="CT167" s="46"/>
      <c r="CU167" s="46"/>
      <c r="CV167" s="46"/>
      <c r="CW167" s="46"/>
      <c r="CX167" s="46"/>
      <c r="CY167" s="46"/>
      <c r="CZ167" s="46"/>
      <c r="DA167" s="317"/>
      <c r="DB167" s="46"/>
      <c r="DC167" s="275"/>
      <c r="DD167" s="69"/>
      <c r="DE167" s="46"/>
      <c r="DF167" s="46"/>
      <c r="DG167" s="46"/>
      <c r="DH167" s="46"/>
      <c r="DI167" s="46"/>
      <c r="DJ167" s="46"/>
      <c r="DK167" s="46"/>
      <c r="DL167" s="46"/>
      <c r="DM167" s="46"/>
      <c r="DN167" s="46"/>
      <c r="DO167" s="317"/>
      <c r="DP167" s="46"/>
      <c r="DQ167" s="275"/>
      <c r="DR167" s="69"/>
      <c r="DS167" s="46"/>
      <c r="DT167" s="46"/>
      <c r="DU167" s="46"/>
      <c r="DV167" s="46"/>
      <c r="DW167" s="46"/>
      <c r="DX167" s="46"/>
      <c r="DY167" s="46"/>
      <c r="DZ167" s="46"/>
      <c r="EA167" s="46"/>
      <c r="EB167" s="46"/>
      <c r="EC167" s="317"/>
      <c r="ED167" s="46"/>
      <c r="EE167" s="275"/>
      <c r="EF167" s="49"/>
      <c r="EG167" s="275"/>
      <c r="EH167" s="45"/>
      <c r="EI167" s="38"/>
    </row>
    <row r="168" spans="1:139" ht="96" customHeight="1" x14ac:dyDescent="0.25">
      <c r="A168" s="447"/>
      <c r="B168" s="451"/>
      <c r="C168" s="275"/>
      <c r="D168" s="275"/>
      <c r="E168" s="275"/>
      <c r="F168" s="275"/>
      <c r="G168" s="275"/>
      <c r="H168" s="275"/>
      <c r="I168" s="275"/>
      <c r="J168" s="275"/>
      <c r="K168" s="447"/>
      <c r="L168" s="275"/>
      <c r="M168" s="275"/>
      <c r="N168" s="447"/>
      <c r="O168" s="275"/>
      <c r="P168" s="275"/>
      <c r="Q168" s="275"/>
      <c r="R168" s="275"/>
      <c r="S168" s="275"/>
      <c r="T168" s="275"/>
      <c r="U168" s="275"/>
      <c r="V168" s="275"/>
      <c r="W168" s="451"/>
      <c r="X168" s="275"/>
      <c r="Y168" s="275"/>
      <c r="Z168" s="275"/>
      <c r="AA168" s="275"/>
      <c r="AB168" s="275"/>
      <c r="AC168" s="275"/>
      <c r="AD168" s="275"/>
      <c r="AE168" s="275"/>
      <c r="AF168" s="275"/>
      <c r="AG168" s="275"/>
      <c r="AH168" s="275"/>
      <c r="AI168" s="275"/>
      <c r="AJ168" s="275"/>
      <c r="AK168" s="275"/>
      <c r="AL168" s="275"/>
      <c r="AM168" s="275"/>
      <c r="AN168" s="275"/>
      <c r="AO168" s="179" t="s">
        <v>426</v>
      </c>
      <c r="AP168" s="275"/>
      <c r="AQ168" s="275"/>
      <c r="AR168" s="275"/>
      <c r="AS168" s="275"/>
      <c r="AT168" s="275"/>
      <c r="AU168" s="275"/>
      <c r="AV168" s="359"/>
      <c r="AW168" s="361"/>
      <c r="AX168" s="359"/>
      <c r="AY168" s="361"/>
      <c r="AZ168" s="361"/>
      <c r="BA168" s="365"/>
      <c r="BB168" s="365"/>
      <c r="BC168" s="365"/>
      <c r="BD168" s="365"/>
      <c r="BE168" s="365"/>
      <c r="BF168" s="365"/>
      <c r="BG168" s="365"/>
      <c r="BH168" s="365"/>
      <c r="BI168" s="365"/>
      <c r="BJ168" s="365"/>
      <c r="BK168" s="365"/>
      <c r="BL168" s="365"/>
      <c r="BM168" s="363"/>
      <c r="BN168" s="48"/>
      <c r="BO168" s="46"/>
      <c r="BP168" s="46"/>
      <c r="BQ168" s="46"/>
      <c r="BR168" s="46"/>
      <c r="BS168" s="46"/>
      <c r="BT168" s="46"/>
      <c r="BU168" s="46"/>
      <c r="BV168" s="46"/>
      <c r="BW168" s="46"/>
      <c r="BX168" s="46"/>
      <c r="BY168" s="305"/>
      <c r="BZ168" s="46"/>
      <c r="CA168" s="275"/>
      <c r="CB168" s="69"/>
      <c r="CC168" s="46"/>
      <c r="CD168" s="46"/>
      <c r="CE168" s="46"/>
      <c r="CF168" s="46"/>
      <c r="CG168" s="46"/>
      <c r="CH168" s="46"/>
      <c r="CI168" s="46"/>
      <c r="CJ168" s="46"/>
      <c r="CK168" s="46"/>
      <c r="CL168" s="46"/>
      <c r="CM168" s="305"/>
      <c r="CN168" s="46"/>
      <c r="CO168" s="275"/>
      <c r="CP168" s="69"/>
      <c r="CQ168" s="46"/>
      <c r="CR168" s="46"/>
      <c r="CS168" s="46"/>
      <c r="CT168" s="46"/>
      <c r="CU168" s="46"/>
      <c r="CV168" s="46"/>
      <c r="CW168" s="46"/>
      <c r="CX168" s="46"/>
      <c r="CY168" s="46"/>
      <c r="CZ168" s="46"/>
      <c r="DA168" s="317"/>
      <c r="DB168" s="46"/>
      <c r="DC168" s="275"/>
      <c r="DD168" s="69"/>
      <c r="DE168" s="46"/>
      <c r="DF168" s="46"/>
      <c r="DG168" s="46"/>
      <c r="DH168" s="46"/>
      <c r="DI168" s="46"/>
      <c r="DJ168" s="46"/>
      <c r="DK168" s="46"/>
      <c r="DL168" s="46"/>
      <c r="DM168" s="46"/>
      <c r="DN168" s="46"/>
      <c r="DO168" s="317"/>
      <c r="DP168" s="46"/>
      <c r="DQ168" s="275"/>
      <c r="DR168" s="69"/>
      <c r="DS168" s="46"/>
      <c r="DT168" s="46"/>
      <c r="DU168" s="46"/>
      <c r="DV168" s="46"/>
      <c r="DW168" s="46"/>
      <c r="DX168" s="46"/>
      <c r="DY168" s="46"/>
      <c r="DZ168" s="46"/>
      <c r="EA168" s="46"/>
      <c r="EB168" s="46"/>
      <c r="EC168" s="317"/>
      <c r="ED168" s="46"/>
      <c r="EE168" s="275"/>
      <c r="EF168" s="49"/>
      <c r="EG168" s="275"/>
      <c r="EH168" s="45"/>
      <c r="EI168" s="38"/>
    </row>
    <row r="169" spans="1:139" ht="72" customHeight="1" x14ac:dyDescent="0.25">
      <c r="A169" s="448"/>
      <c r="B169" s="452"/>
      <c r="C169" s="301"/>
      <c r="D169" s="301"/>
      <c r="E169" s="301"/>
      <c r="F169" s="301"/>
      <c r="G169" s="301"/>
      <c r="H169" s="301"/>
      <c r="I169" s="301"/>
      <c r="J169" s="301"/>
      <c r="K169" s="448"/>
      <c r="L169" s="301"/>
      <c r="M169" s="301"/>
      <c r="N169" s="448"/>
      <c r="O169" s="301"/>
      <c r="P169" s="301"/>
      <c r="Q169" s="301"/>
      <c r="R169" s="301"/>
      <c r="S169" s="301"/>
      <c r="T169" s="301"/>
      <c r="U169" s="301"/>
      <c r="V169" s="301"/>
      <c r="W169" s="452"/>
      <c r="X169" s="301"/>
      <c r="Y169" s="301"/>
      <c r="Z169" s="301"/>
      <c r="AA169" s="301"/>
      <c r="AB169" s="301"/>
      <c r="AC169" s="301"/>
      <c r="AD169" s="301"/>
      <c r="AE169" s="301"/>
      <c r="AF169" s="301"/>
      <c r="AG169" s="301"/>
      <c r="AH169" s="301"/>
      <c r="AI169" s="301"/>
      <c r="AJ169" s="301"/>
      <c r="AK169" s="301"/>
      <c r="AL169" s="301"/>
      <c r="AM169" s="301"/>
      <c r="AN169" s="301"/>
      <c r="AO169" s="179" t="s">
        <v>427</v>
      </c>
      <c r="AP169" s="301"/>
      <c r="AQ169" s="301"/>
      <c r="AR169" s="301"/>
      <c r="AS169" s="301"/>
      <c r="AT169" s="301"/>
      <c r="AU169" s="301"/>
      <c r="AV169" s="359"/>
      <c r="AW169" s="361"/>
      <c r="AX169" s="359"/>
      <c r="AY169" s="361"/>
      <c r="AZ169" s="361"/>
      <c r="BA169" s="365"/>
      <c r="BB169" s="365"/>
      <c r="BC169" s="365"/>
      <c r="BD169" s="365"/>
      <c r="BE169" s="365"/>
      <c r="BF169" s="365"/>
      <c r="BG169" s="365"/>
      <c r="BH169" s="365"/>
      <c r="BI169" s="365"/>
      <c r="BJ169" s="365"/>
      <c r="BK169" s="365"/>
      <c r="BL169" s="365"/>
      <c r="BM169" s="363"/>
      <c r="BN169" s="181"/>
      <c r="BO169" s="156"/>
      <c r="BP169" s="156"/>
      <c r="BQ169" s="156"/>
      <c r="BR169" s="156"/>
      <c r="BS169" s="156"/>
      <c r="BT169" s="156"/>
      <c r="BU169" s="156"/>
      <c r="BV169" s="156"/>
      <c r="BW169" s="156"/>
      <c r="BX169" s="156"/>
      <c r="BY169" s="305"/>
      <c r="BZ169" s="156"/>
      <c r="CA169" s="301"/>
      <c r="CB169" s="182"/>
      <c r="CC169" s="156"/>
      <c r="CD169" s="156"/>
      <c r="CE169" s="156"/>
      <c r="CF169" s="156"/>
      <c r="CG169" s="156"/>
      <c r="CH169" s="156"/>
      <c r="CI169" s="156"/>
      <c r="CJ169" s="156"/>
      <c r="CK169" s="156"/>
      <c r="CL169" s="156"/>
      <c r="CM169" s="305"/>
      <c r="CN169" s="156"/>
      <c r="CO169" s="301"/>
      <c r="CP169" s="182"/>
      <c r="CQ169" s="156"/>
      <c r="CR169" s="156"/>
      <c r="CS169" s="156"/>
      <c r="CT169" s="156"/>
      <c r="CU169" s="156"/>
      <c r="CV169" s="156"/>
      <c r="CW169" s="156"/>
      <c r="CX169" s="156"/>
      <c r="CY169" s="156"/>
      <c r="CZ169" s="156"/>
      <c r="DA169" s="317"/>
      <c r="DB169" s="156"/>
      <c r="DC169" s="301"/>
      <c r="DD169" s="182"/>
      <c r="DE169" s="156"/>
      <c r="DF169" s="156"/>
      <c r="DG169" s="156"/>
      <c r="DH169" s="156"/>
      <c r="DI169" s="156"/>
      <c r="DJ169" s="156"/>
      <c r="DK169" s="156"/>
      <c r="DL169" s="156"/>
      <c r="DM169" s="156"/>
      <c r="DN169" s="156"/>
      <c r="DO169" s="317"/>
      <c r="DP169" s="156"/>
      <c r="DQ169" s="301"/>
      <c r="DR169" s="182"/>
      <c r="DS169" s="156"/>
      <c r="DT169" s="156"/>
      <c r="DU169" s="156"/>
      <c r="DV169" s="156"/>
      <c r="DW169" s="156"/>
      <c r="DX169" s="156"/>
      <c r="DY169" s="156"/>
      <c r="DZ169" s="156"/>
      <c r="EA169" s="156"/>
      <c r="EB169" s="156"/>
      <c r="EC169" s="317"/>
      <c r="ED169" s="156"/>
      <c r="EE169" s="301"/>
      <c r="EF169" s="56"/>
      <c r="EG169" s="301"/>
      <c r="EH169" s="44"/>
      <c r="EI169" s="38"/>
    </row>
    <row r="170" spans="1:139" ht="108.75" customHeight="1" x14ac:dyDescent="0.25">
      <c r="A170" s="447"/>
      <c r="B170" s="451"/>
      <c r="C170" s="275"/>
      <c r="D170" s="275"/>
      <c r="E170" s="275"/>
      <c r="F170" s="275"/>
      <c r="G170" s="275"/>
      <c r="H170" s="275"/>
      <c r="I170" s="275"/>
      <c r="J170" s="275"/>
      <c r="K170" s="447"/>
      <c r="L170" s="275"/>
      <c r="M170" s="275"/>
      <c r="N170" s="447"/>
      <c r="O170" s="275"/>
      <c r="P170" s="275"/>
      <c r="Q170" s="275"/>
      <c r="R170" s="275"/>
      <c r="S170" s="275"/>
      <c r="T170" s="275"/>
      <c r="U170" s="275"/>
      <c r="V170" s="275"/>
      <c r="W170" s="451"/>
      <c r="X170" s="275"/>
      <c r="Y170" s="275"/>
      <c r="Z170" s="275"/>
      <c r="AA170" s="275"/>
      <c r="AB170" s="275"/>
      <c r="AC170" s="275"/>
      <c r="AD170" s="275"/>
      <c r="AE170" s="275"/>
      <c r="AF170" s="275"/>
      <c r="AG170" s="275"/>
      <c r="AH170" s="275"/>
      <c r="AI170" s="275"/>
      <c r="AJ170" s="275"/>
      <c r="AK170" s="275"/>
      <c r="AL170" s="275"/>
      <c r="AM170" s="275"/>
      <c r="AN170" s="275"/>
      <c r="AO170" s="179" t="s">
        <v>428</v>
      </c>
      <c r="AP170" s="275"/>
      <c r="AQ170" s="275"/>
      <c r="AR170" s="275"/>
      <c r="AS170" s="275"/>
      <c r="AT170" s="275"/>
      <c r="AU170" s="275"/>
      <c r="AV170" s="359"/>
      <c r="AW170" s="361"/>
      <c r="AX170" s="359"/>
      <c r="AY170" s="361"/>
      <c r="AZ170" s="361"/>
      <c r="BA170" s="365"/>
      <c r="BB170" s="365"/>
      <c r="BC170" s="365"/>
      <c r="BD170" s="365"/>
      <c r="BE170" s="365"/>
      <c r="BF170" s="365"/>
      <c r="BG170" s="365"/>
      <c r="BH170" s="365"/>
      <c r="BI170" s="365"/>
      <c r="BJ170" s="365"/>
      <c r="BK170" s="365"/>
      <c r="BL170" s="365"/>
      <c r="BM170" s="363"/>
      <c r="BN170" s="48"/>
      <c r="BO170" s="46"/>
      <c r="BP170" s="46"/>
      <c r="BQ170" s="46"/>
      <c r="BR170" s="46"/>
      <c r="BS170" s="46"/>
      <c r="BT170" s="46"/>
      <c r="BU170" s="46"/>
      <c r="BV170" s="46"/>
      <c r="BW170" s="46"/>
      <c r="BX170" s="46"/>
      <c r="BY170" s="305"/>
      <c r="BZ170" s="46"/>
      <c r="CA170" s="275"/>
      <c r="CB170" s="69"/>
      <c r="CC170" s="46"/>
      <c r="CD170" s="46"/>
      <c r="CE170" s="46"/>
      <c r="CF170" s="46"/>
      <c r="CG170" s="46"/>
      <c r="CH170" s="46"/>
      <c r="CI170" s="46"/>
      <c r="CJ170" s="46"/>
      <c r="CK170" s="46"/>
      <c r="CL170" s="46"/>
      <c r="CM170" s="305"/>
      <c r="CN170" s="46"/>
      <c r="CO170" s="275"/>
      <c r="CP170" s="69"/>
      <c r="CQ170" s="46"/>
      <c r="CR170" s="46"/>
      <c r="CS170" s="46"/>
      <c r="CT170" s="46"/>
      <c r="CU170" s="46"/>
      <c r="CV170" s="46"/>
      <c r="CW170" s="46"/>
      <c r="CX170" s="46"/>
      <c r="CY170" s="46"/>
      <c r="CZ170" s="46"/>
      <c r="DA170" s="317"/>
      <c r="DB170" s="46"/>
      <c r="DC170" s="275"/>
      <c r="DD170" s="69"/>
      <c r="DE170" s="46"/>
      <c r="DF170" s="46"/>
      <c r="DG170" s="46"/>
      <c r="DH170" s="46"/>
      <c r="DI170" s="46"/>
      <c r="DJ170" s="46"/>
      <c r="DK170" s="46"/>
      <c r="DL170" s="46"/>
      <c r="DM170" s="46"/>
      <c r="DN170" s="46"/>
      <c r="DO170" s="317"/>
      <c r="DP170" s="46"/>
      <c r="DQ170" s="275"/>
      <c r="DR170" s="69"/>
      <c r="DS170" s="46"/>
      <c r="DT170" s="46"/>
      <c r="DU170" s="46"/>
      <c r="DV170" s="46"/>
      <c r="DW170" s="46"/>
      <c r="DX170" s="46"/>
      <c r="DY170" s="46"/>
      <c r="DZ170" s="46"/>
      <c r="EA170" s="46"/>
      <c r="EB170" s="46"/>
      <c r="EC170" s="317"/>
      <c r="ED170" s="46"/>
      <c r="EE170" s="275"/>
      <c r="EF170" s="49"/>
      <c r="EG170" s="275"/>
      <c r="EH170" s="45"/>
      <c r="EI170" s="38"/>
    </row>
    <row r="171" spans="1:139" ht="105" customHeight="1" x14ac:dyDescent="0.25">
      <c r="A171" s="447"/>
      <c r="B171" s="451"/>
      <c r="C171" s="275"/>
      <c r="D171" s="275"/>
      <c r="E171" s="275"/>
      <c r="F171" s="275"/>
      <c r="G171" s="275"/>
      <c r="H171" s="275"/>
      <c r="I171" s="275"/>
      <c r="J171" s="275"/>
      <c r="K171" s="447"/>
      <c r="L171" s="275"/>
      <c r="M171" s="275"/>
      <c r="N171" s="447"/>
      <c r="O171" s="275"/>
      <c r="P171" s="275"/>
      <c r="Q171" s="275"/>
      <c r="R171" s="275"/>
      <c r="S171" s="275"/>
      <c r="T171" s="275"/>
      <c r="U171" s="275"/>
      <c r="V171" s="275"/>
      <c r="W171" s="451"/>
      <c r="X171" s="275"/>
      <c r="Y171" s="275"/>
      <c r="Z171" s="275"/>
      <c r="AA171" s="275"/>
      <c r="AB171" s="275"/>
      <c r="AC171" s="275"/>
      <c r="AD171" s="275"/>
      <c r="AE171" s="275"/>
      <c r="AF171" s="275"/>
      <c r="AG171" s="275"/>
      <c r="AH171" s="275"/>
      <c r="AI171" s="275"/>
      <c r="AJ171" s="275"/>
      <c r="AK171" s="275"/>
      <c r="AL171" s="275"/>
      <c r="AM171" s="275"/>
      <c r="AN171" s="275"/>
      <c r="AO171" s="179" t="s">
        <v>429</v>
      </c>
      <c r="AP171" s="275"/>
      <c r="AQ171" s="275"/>
      <c r="AR171" s="275"/>
      <c r="AS171" s="275"/>
      <c r="AT171" s="275"/>
      <c r="AU171" s="275"/>
      <c r="AV171" s="359"/>
      <c r="AW171" s="361"/>
      <c r="AX171" s="359"/>
      <c r="AY171" s="361"/>
      <c r="AZ171" s="361"/>
      <c r="BA171" s="365"/>
      <c r="BB171" s="365"/>
      <c r="BC171" s="365"/>
      <c r="BD171" s="365"/>
      <c r="BE171" s="365"/>
      <c r="BF171" s="365"/>
      <c r="BG171" s="365"/>
      <c r="BH171" s="365"/>
      <c r="BI171" s="365"/>
      <c r="BJ171" s="365"/>
      <c r="BK171" s="365"/>
      <c r="BL171" s="365"/>
      <c r="BM171" s="363"/>
      <c r="BN171" s="48"/>
      <c r="BO171" s="46"/>
      <c r="BP171" s="46"/>
      <c r="BQ171" s="46"/>
      <c r="BR171" s="46"/>
      <c r="BS171" s="46"/>
      <c r="BT171" s="46"/>
      <c r="BU171" s="46"/>
      <c r="BV171" s="46"/>
      <c r="BW171" s="46"/>
      <c r="BX171" s="46"/>
      <c r="BY171" s="305"/>
      <c r="BZ171" s="46"/>
      <c r="CA171" s="275"/>
      <c r="CB171" s="69"/>
      <c r="CC171" s="46"/>
      <c r="CD171" s="46"/>
      <c r="CE171" s="46"/>
      <c r="CF171" s="46"/>
      <c r="CG171" s="46"/>
      <c r="CH171" s="46"/>
      <c r="CI171" s="46"/>
      <c r="CJ171" s="46"/>
      <c r="CK171" s="46"/>
      <c r="CL171" s="46"/>
      <c r="CM171" s="305"/>
      <c r="CN171" s="46"/>
      <c r="CO171" s="275"/>
      <c r="CP171" s="69"/>
      <c r="CQ171" s="46"/>
      <c r="CR171" s="46"/>
      <c r="CS171" s="46"/>
      <c r="CT171" s="46"/>
      <c r="CU171" s="46"/>
      <c r="CV171" s="46"/>
      <c r="CW171" s="46"/>
      <c r="CX171" s="46"/>
      <c r="CY171" s="46"/>
      <c r="CZ171" s="46"/>
      <c r="DA171" s="317"/>
      <c r="DB171" s="46"/>
      <c r="DC171" s="275"/>
      <c r="DD171" s="69"/>
      <c r="DE171" s="46"/>
      <c r="DF171" s="46"/>
      <c r="DG171" s="46"/>
      <c r="DH171" s="46"/>
      <c r="DI171" s="46"/>
      <c r="DJ171" s="46"/>
      <c r="DK171" s="46"/>
      <c r="DL171" s="46"/>
      <c r="DM171" s="46"/>
      <c r="DN171" s="46"/>
      <c r="DO171" s="317"/>
      <c r="DP171" s="46"/>
      <c r="DQ171" s="275"/>
      <c r="DR171" s="69"/>
      <c r="DS171" s="46"/>
      <c r="DT171" s="46"/>
      <c r="DU171" s="46"/>
      <c r="DV171" s="46"/>
      <c r="DW171" s="46"/>
      <c r="DX171" s="46"/>
      <c r="DY171" s="46"/>
      <c r="DZ171" s="46"/>
      <c r="EA171" s="46"/>
      <c r="EB171" s="46"/>
      <c r="EC171" s="317"/>
      <c r="ED171" s="46"/>
      <c r="EE171" s="275"/>
      <c r="EF171" s="49"/>
      <c r="EG171" s="275"/>
      <c r="EH171" s="45"/>
      <c r="EI171" s="38"/>
    </row>
    <row r="172" spans="1:139" ht="73.5" customHeight="1" x14ac:dyDescent="0.25">
      <c r="A172" s="448"/>
      <c r="B172" s="452"/>
      <c r="C172" s="301"/>
      <c r="D172" s="301"/>
      <c r="E172" s="301"/>
      <c r="F172" s="301"/>
      <c r="G172" s="301"/>
      <c r="H172" s="301"/>
      <c r="I172" s="301"/>
      <c r="J172" s="301"/>
      <c r="K172" s="448"/>
      <c r="L172" s="301"/>
      <c r="M172" s="301"/>
      <c r="N172" s="448"/>
      <c r="O172" s="301"/>
      <c r="P172" s="301"/>
      <c r="Q172" s="301"/>
      <c r="R172" s="301"/>
      <c r="S172" s="301"/>
      <c r="T172" s="301"/>
      <c r="U172" s="301"/>
      <c r="V172" s="301"/>
      <c r="W172" s="452"/>
      <c r="X172" s="301"/>
      <c r="Y172" s="301"/>
      <c r="Z172" s="301"/>
      <c r="AA172" s="301"/>
      <c r="AB172" s="301"/>
      <c r="AC172" s="301"/>
      <c r="AD172" s="301"/>
      <c r="AE172" s="301"/>
      <c r="AF172" s="301"/>
      <c r="AG172" s="301"/>
      <c r="AH172" s="301"/>
      <c r="AI172" s="301"/>
      <c r="AJ172" s="301"/>
      <c r="AK172" s="301"/>
      <c r="AL172" s="301"/>
      <c r="AM172" s="301"/>
      <c r="AN172" s="301"/>
      <c r="AO172" s="179" t="s">
        <v>430</v>
      </c>
      <c r="AP172" s="301"/>
      <c r="AQ172" s="301"/>
      <c r="AR172" s="301"/>
      <c r="AS172" s="301"/>
      <c r="AT172" s="301"/>
      <c r="AU172" s="301"/>
      <c r="AV172" s="359"/>
      <c r="AW172" s="361"/>
      <c r="AX172" s="359"/>
      <c r="AY172" s="361"/>
      <c r="AZ172" s="361"/>
      <c r="BA172" s="365"/>
      <c r="BB172" s="365"/>
      <c r="BC172" s="365"/>
      <c r="BD172" s="365"/>
      <c r="BE172" s="365"/>
      <c r="BF172" s="365"/>
      <c r="BG172" s="365"/>
      <c r="BH172" s="365"/>
      <c r="BI172" s="365"/>
      <c r="BJ172" s="365"/>
      <c r="BK172" s="365"/>
      <c r="BL172" s="365"/>
      <c r="BM172" s="363"/>
      <c r="BN172" s="181"/>
      <c r="BO172" s="156"/>
      <c r="BP172" s="156"/>
      <c r="BQ172" s="156"/>
      <c r="BR172" s="156"/>
      <c r="BS172" s="156"/>
      <c r="BT172" s="156"/>
      <c r="BU172" s="156"/>
      <c r="BV172" s="156"/>
      <c r="BW172" s="156"/>
      <c r="BX172" s="156"/>
      <c r="BY172" s="305"/>
      <c r="BZ172" s="156"/>
      <c r="CA172" s="301"/>
      <c r="CB172" s="182"/>
      <c r="CC172" s="156"/>
      <c r="CD172" s="156"/>
      <c r="CE172" s="156"/>
      <c r="CF172" s="156"/>
      <c r="CG172" s="156"/>
      <c r="CH172" s="156"/>
      <c r="CI172" s="156"/>
      <c r="CJ172" s="156"/>
      <c r="CK172" s="156"/>
      <c r="CL172" s="156"/>
      <c r="CM172" s="305"/>
      <c r="CN172" s="156"/>
      <c r="CO172" s="301"/>
      <c r="CP172" s="182"/>
      <c r="CQ172" s="156"/>
      <c r="CR172" s="156"/>
      <c r="CS172" s="156"/>
      <c r="CT172" s="156"/>
      <c r="CU172" s="156"/>
      <c r="CV172" s="156"/>
      <c r="CW172" s="156"/>
      <c r="CX172" s="156"/>
      <c r="CY172" s="156"/>
      <c r="CZ172" s="156"/>
      <c r="DA172" s="317"/>
      <c r="DB172" s="156"/>
      <c r="DC172" s="301"/>
      <c r="DD172" s="182"/>
      <c r="DE172" s="156"/>
      <c r="DF172" s="156"/>
      <c r="DG172" s="156"/>
      <c r="DH172" s="156"/>
      <c r="DI172" s="156"/>
      <c r="DJ172" s="156"/>
      <c r="DK172" s="156"/>
      <c r="DL172" s="156"/>
      <c r="DM172" s="156"/>
      <c r="DN172" s="156"/>
      <c r="DO172" s="317"/>
      <c r="DP172" s="156"/>
      <c r="DQ172" s="301"/>
      <c r="DR172" s="182"/>
      <c r="DS172" s="156"/>
      <c r="DT172" s="156"/>
      <c r="DU172" s="156"/>
      <c r="DV172" s="156"/>
      <c r="DW172" s="156"/>
      <c r="DX172" s="156"/>
      <c r="DY172" s="156"/>
      <c r="DZ172" s="156"/>
      <c r="EA172" s="156"/>
      <c r="EB172" s="156"/>
      <c r="EC172" s="317"/>
      <c r="ED172" s="156"/>
      <c r="EE172" s="301"/>
      <c r="EF172" s="56"/>
      <c r="EG172" s="301"/>
      <c r="EH172" s="44"/>
      <c r="EI172" s="38"/>
    </row>
    <row r="173" spans="1:139" ht="81" customHeight="1" x14ac:dyDescent="0.25">
      <c r="A173" s="447"/>
      <c r="B173" s="451"/>
      <c r="C173" s="275"/>
      <c r="D173" s="275"/>
      <c r="E173" s="275"/>
      <c r="F173" s="275"/>
      <c r="G173" s="275"/>
      <c r="H173" s="275"/>
      <c r="I173" s="275"/>
      <c r="J173" s="275"/>
      <c r="K173" s="447"/>
      <c r="L173" s="275"/>
      <c r="M173" s="275"/>
      <c r="N173" s="447"/>
      <c r="O173" s="275"/>
      <c r="P173" s="275"/>
      <c r="Q173" s="275"/>
      <c r="R173" s="275"/>
      <c r="S173" s="275"/>
      <c r="T173" s="275"/>
      <c r="U173" s="275"/>
      <c r="V173" s="275"/>
      <c r="W173" s="451"/>
      <c r="X173" s="275"/>
      <c r="Y173" s="275"/>
      <c r="Z173" s="275"/>
      <c r="AA173" s="275"/>
      <c r="AB173" s="275"/>
      <c r="AC173" s="275"/>
      <c r="AD173" s="275"/>
      <c r="AE173" s="275"/>
      <c r="AF173" s="275"/>
      <c r="AG173" s="275"/>
      <c r="AH173" s="275"/>
      <c r="AI173" s="275"/>
      <c r="AJ173" s="275"/>
      <c r="AK173" s="275"/>
      <c r="AL173" s="275"/>
      <c r="AM173" s="275"/>
      <c r="AN173" s="275"/>
      <c r="AO173" s="179" t="s">
        <v>431</v>
      </c>
      <c r="AP173" s="275"/>
      <c r="AQ173" s="275"/>
      <c r="AR173" s="275"/>
      <c r="AS173" s="275"/>
      <c r="AT173" s="275"/>
      <c r="AU173" s="275"/>
      <c r="AV173" s="359"/>
      <c r="AW173" s="361"/>
      <c r="AX173" s="359"/>
      <c r="AY173" s="361"/>
      <c r="AZ173" s="361"/>
      <c r="BA173" s="365"/>
      <c r="BB173" s="365"/>
      <c r="BC173" s="365"/>
      <c r="BD173" s="365"/>
      <c r="BE173" s="365"/>
      <c r="BF173" s="365"/>
      <c r="BG173" s="365"/>
      <c r="BH173" s="365"/>
      <c r="BI173" s="365"/>
      <c r="BJ173" s="365"/>
      <c r="BK173" s="365"/>
      <c r="BL173" s="365"/>
      <c r="BM173" s="363"/>
      <c r="BN173" s="48"/>
      <c r="BO173" s="46"/>
      <c r="BP173" s="46"/>
      <c r="BQ173" s="46"/>
      <c r="BR173" s="46"/>
      <c r="BS173" s="46"/>
      <c r="BT173" s="46"/>
      <c r="BU173" s="46"/>
      <c r="BV173" s="46"/>
      <c r="BW173" s="46"/>
      <c r="BX173" s="46"/>
      <c r="BY173" s="305"/>
      <c r="BZ173" s="46"/>
      <c r="CA173" s="275"/>
      <c r="CB173" s="69"/>
      <c r="CC173" s="46"/>
      <c r="CD173" s="46"/>
      <c r="CE173" s="46"/>
      <c r="CF173" s="46"/>
      <c r="CG173" s="46"/>
      <c r="CH173" s="46"/>
      <c r="CI173" s="46"/>
      <c r="CJ173" s="46"/>
      <c r="CK173" s="46"/>
      <c r="CL173" s="46"/>
      <c r="CM173" s="305"/>
      <c r="CN173" s="46"/>
      <c r="CO173" s="275"/>
      <c r="CP173" s="69"/>
      <c r="CQ173" s="46"/>
      <c r="CR173" s="46"/>
      <c r="CS173" s="46"/>
      <c r="CT173" s="46"/>
      <c r="CU173" s="46"/>
      <c r="CV173" s="46"/>
      <c r="CW173" s="46"/>
      <c r="CX173" s="46"/>
      <c r="CY173" s="46"/>
      <c r="CZ173" s="46"/>
      <c r="DA173" s="317"/>
      <c r="DB173" s="46"/>
      <c r="DC173" s="275"/>
      <c r="DD173" s="69"/>
      <c r="DE173" s="46"/>
      <c r="DF173" s="46"/>
      <c r="DG173" s="46"/>
      <c r="DH173" s="46"/>
      <c r="DI173" s="46"/>
      <c r="DJ173" s="46"/>
      <c r="DK173" s="46"/>
      <c r="DL173" s="46"/>
      <c r="DM173" s="46"/>
      <c r="DN173" s="46"/>
      <c r="DO173" s="317"/>
      <c r="DP173" s="46"/>
      <c r="DQ173" s="275"/>
      <c r="DR173" s="69"/>
      <c r="DS173" s="46"/>
      <c r="DT173" s="46"/>
      <c r="DU173" s="46"/>
      <c r="DV173" s="46"/>
      <c r="DW173" s="46"/>
      <c r="DX173" s="46"/>
      <c r="DY173" s="46"/>
      <c r="DZ173" s="46"/>
      <c r="EA173" s="46"/>
      <c r="EB173" s="46"/>
      <c r="EC173" s="317"/>
      <c r="ED173" s="46"/>
      <c r="EE173" s="275"/>
      <c r="EF173" s="49"/>
      <c r="EG173" s="275"/>
      <c r="EH173" s="45"/>
      <c r="EI173" s="38"/>
    </row>
    <row r="174" spans="1:139" ht="82.5" customHeight="1" x14ac:dyDescent="0.25">
      <c r="A174" s="447"/>
      <c r="B174" s="451"/>
      <c r="C174" s="275"/>
      <c r="D174" s="275"/>
      <c r="E174" s="275"/>
      <c r="F174" s="275"/>
      <c r="G174" s="275"/>
      <c r="H174" s="275"/>
      <c r="I174" s="275"/>
      <c r="J174" s="275"/>
      <c r="K174" s="447"/>
      <c r="L174" s="275"/>
      <c r="M174" s="275"/>
      <c r="N174" s="447"/>
      <c r="O174" s="275"/>
      <c r="P174" s="275"/>
      <c r="Q174" s="275"/>
      <c r="R174" s="275"/>
      <c r="S174" s="275"/>
      <c r="T174" s="275"/>
      <c r="U174" s="275"/>
      <c r="V174" s="275"/>
      <c r="W174" s="451"/>
      <c r="X174" s="275"/>
      <c r="Y174" s="275"/>
      <c r="Z174" s="275"/>
      <c r="AA174" s="275"/>
      <c r="AB174" s="275"/>
      <c r="AC174" s="275"/>
      <c r="AD174" s="275"/>
      <c r="AE174" s="275"/>
      <c r="AF174" s="275"/>
      <c r="AG174" s="275"/>
      <c r="AH174" s="275"/>
      <c r="AI174" s="275"/>
      <c r="AJ174" s="275"/>
      <c r="AK174" s="275"/>
      <c r="AL174" s="275"/>
      <c r="AM174" s="275"/>
      <c r="AN174" s="275"/>
      <c r="AO174" s="63" t="s">
        <v>432</v>
      </c>
      <c r="AP174" s="275"/>
      <c r="AQ174" s="275"/>
      <c r="AR174" s="275"/>
      <c r="AS174" s="275"/>
      <c r="AT174" s="275"/>
      <c r="AU174" s="275"/>
      <c r="AV174" s="359"/>
      <c r="AW174" s="361"/>
      <c r="AX174" s="359"/>
      <c r="AY174" s="361"/>
      <c r="AZ174" s="361"/>
      <c r="BA174" s="365"/>
      <c r="BB174" s="365"/>
      <c r="BC174" s="365"/>
      <c r="BD174" s="365"/>
      <c r="BE174" s="365"/>
      <c r="BF174" s="365"/>
      <c r="BG174" s="365"/>
      <c r="BH174" s="365"/>
      <c r="BI174" s="365"/>
      <c r="BJ174" s="365"/>
      <c r="BK174" s="365"/>
      <c r="BL174" s="365"/>
      <c r="BM174" s="363"/>
      <c r="BN174" s="48"/>
      <c r="BO174" s="46"/>
      <c r="BP174" s="46"/>
      <c r="BQ174" s="46"/>
      <c r="BR174" s="46"/>
      <c r="BS174" s="46"/>
      <c r="BT174" s="46"/>
      <c r="BU174" s="46"/>
      <c r="BV174" s="46"/>
      <c r="BW174" s="46"/>
      <c r="BX174" s="46"/>
      <c r="BY174" s="305"/>
      <c r="BZ174" s="46"/>
      <c r="CA174" s="275"/>
      <c r="CB174" s="69"/>
      <c r="CC174" s="46"/>
      <c r="CD174" s="46"/>
      <c r="CE174" s="46"/>
      <c r="CF174" s="46"/>
      <c r="CG174" s="46"/>
      <c r="CH174" s="46"/>
      <c r="CI174" s="46"/>
      <c r="CJ174" s="46"/>
      <c r="CK174" s="46"/>
      <c r="CL174" s="46"/>
      <c r="CM174" s="305"/>
      <c r="CN174" s="46"/>
      <c r="CO174" s="275"/>
      <c r="CP174" s="69"/>
      <c r="CQ174" s="46"/>
      <c r="CR174" s="46"/>
      <c r="CS174" s="46"/>
      <c r="CT174" s="46"/>
      <c r="CU174" s="46"/>
      <c r="CV174" s="46"/>
      <c r="CW174" s="46"/>
      <c r="CX174" s="46"/>
      <c r="CY174" s="46"/>
      <c r="CZ174" s="46"/>
      <c r="DA174" s="317"/>
      <c r="DB174" s="46"/>
      <c r="DC174" s="275"/>
      <c r="DD174" s="69"/>
      <c r="DE174" s="46"/>
      <c r="DF174" s="46"/>
      <c r="DG174" s="46"/>
      <c r="DH174" s="46"/>
      <c r="DI174" s="46"/>
      <c r="DJ174" s="46"/>
      <c r="DK174" s="46"/>
      <c r="DL174" s="46"/>
      <c r="DM174" s="46"/>
      <c r="DN174" s="46"/>
      <c r="DO174" s="317"/>
      <c r="DP174" s="46"/>
      <c r="DQ174" s="275"/>
      <c r="DR174" s="69"/>
      <c r="DS174" s="46"/>
      <c r="DT174" s="46"/>
      <c r="DU174" s="46"/>
      <c r="DV174" s="46"/>
      <c r="DW174" s="46"/>
      <c r="DX174" s="46"/>
      <c r="DY174" s="46"/>
      <c r="DZ174" s="46"/>
      <c r="EA174" s="46"/>
      <c r="EB174" s="46"/>
      <c r="EC174" s="317"/>
      <c r="ED174" s="46"/>
      <c r="EE174" s="275"/>
      <c r="EF174" s="49"/>
      <c r="EG174" s="275"/>
      <c r="EH174" s="45"/>
      <c r="EI174" s="38"/>
    </row>
    <row r="175" spans="1:139" ht="72.75" customHeight="1" x14ac:dyDescent="0.25">
      <c r="A175" s="447"/>
      <c r="B175" s="451"/>
      <c r="C175" s="275"/>
      <c r="D175" s="275"/>
      <c r="E175" s="275"/>
      <c r="F175" s="275"/>
      <c r="G175" s="275"/>
      <c r="H175" s="275"/>
      <c r="I175" s="275"/>
      <c r="J175" s="275"/>
      <c r="K175" s="447"/>
      <c r="L175" s="275"/>
      <c r="M175" s="275"/>
      <c r="N175" s="447"/>
      <c r="O175" s="275"/>
      <c r="P175" s="275"/>
      <c r="Q175" s="275"/>
      <c r="R175" s="275"/>
      <c r="S175" s="275"/>
      <c r="T175" s="275"/>
      <c r="U175" s="275"/>
      <c r="V175" s="275"/>
      <c r="W175" s="451"/>
      <c r="X175" s="275"/>
      <c r="Y175" s="275"/>
      <c r="Z175" s="275"/>
      <c r="AA175" s="275"/>
      <c r="AB175" s="275"/>
      <c r="AC175" s="275"/>
      <c r="AD175" s="275"/>
      <c r="AE175" s="275"/>
      <c r="AF175" s="275"/>
      <c r="AG175" s="275"/>
      <c r="AH175" s="275"/>
      <c r="AI175" s="275"/>
      <c r="AJ175" s="275"/>
      <c r="AK175" s="275"/>
      <c r="AL175" s="275"/>
      <c r="AM175" s="275"/>
      <c r="AN175" s="275"/>
      <c r="AO175" s="63" t="s">
        <v>433</v>
      </c>
      <c r="AP175" s="275"/>
      <c r="AQ175" s="275"/>
      <c r="AR175" s="275"/>
      <c r="AS175" s="275"/>
      <c r="AT175" s="275"/>
      <c r="AU175" s="275"/>
      <c r="AV175" s="359"/>
      <c r="AW175" s="361"/>
      <c r="AX175" s="359"/>
      <c r="AY175" s="361"/>
      <c r="AZ175" s="361"/>
      <c r="BA175" s="365"/>
      <c r="BB175" s="365"/>
      <c r="BC175" s="365"/>
      <c r="BD175" s="365"/>
      <c r="BE175" s="365"/>
      <c r="BF175" s="365"/>
      <c r="BG175" s="365"/>
      <c r="BH175" s="365"/>
      <c r="BI175" s="365"/>
      <c r="BJ175" s="365"/>
      <c r="BK175" s="365"/>
      <c r="BL175" s="365"/>
      <c r="BM175" s="363"/>
      <c r="BN175" s="48"/>
      <c r="BO175" s="46"/>
      <c r="BP175" s="46"/>
      <c r="BQ175" s="46"/>
      <c r="BR175" s="46"/>
      <c r="BS175" s="46"/>
      <c r="BT175" s="46"/>
      <c r="BU175" s="46"/>
      <c r="BV175" s="46"/>
      <c r="BW175" s="46"/>
      <c r="BX175" s="46"/>
      <c r="BY175" s="305"/>
      <c r="BZ175" s="46"/>
      <c r="CA175" s="275"/>
      <c r="CB175" s="69"/>
      <c r="CC175" s="46"/>
      <c r="CD175" s="46"/>
      <c r="CE175" s="46"/>
      <c r="CF175" s="46"/>
      <c r="CG175" s="46"/>
      <c r="CH175" s="46"/>
      <c r="CI175" s="46"/>
      <c r="CJ175" s="46"/>
      <c r="CK175" s="46"/>
      <c r="CL175" s="46"/>
      <c r="CM175" s="305"/>
      <c r="CN175" s="46"/>
      <c r="CO175" s="275"/>
      <c r="CP175" s="69"/>
      <c r="CQ175" s="46"/>
      <c r="CR175" s="46"/>
      <c r="CS175" s="46"/>
      <c r="CT175" s="46"/>
      <c r="CU175" s="46"/>
      <c r="CV175" s="46"/>
      <c r="CW175" s="46"/>
      <c r="CX175" s="46"/>
      <c r="CY175" s="46"/>
      <c r="CZ175" s="46"/>
      <c r="DA175" s="317"/>
      <c r="DB175" s="46"/>
      <c r="DC175" s="275"/>
      <c r="DD175" s="69"/>
      <c r="DE175" s="46"/>
      <c r="DF175" s="46"/>
      <c r="DG175" s="46"/>
      <c r="DH175" s="46"/>
      <c r="DI175" s="46"/>
      <c r="DJ175" s="46"/>
      <c r="DK175" s="46"/>
      <c r="DL175" s="46"/>
      <c r="DM175" s="46"/>
      <c r="DN175" s="46"/>
      <c r="DO175" s="317"/>
      <c r="DP175" s="46"/>
      <c r="DQ175" s="275"/>
      <c r="DR175" s="69"/>
      <c r="DS175" s="46"/>
      <c r="DT175" s="46"/>
      <c r="DU175" s="46"/>
      <c r="DV175" s="46"/>
      <c r="DW175" s="46"/>
      <c r="DX175" s="46"/>
      <c r="DY175" s="46"/>
      <c r="DZ175" s="46"/>
      <c r="EA175" s="46"/>
      <c r="EB175" s="46"/>
      <c r="EC175" s="317"/>
      <c r="ED175" s="46"/>
      <c r="EE175" s="275"/>
      <c r="EF175" s="49"/>
      <c r="EG175" s="275"/>
      <c r="EH175" s="45"/>
      <c r="EI175" s="38"/>
    </row>
    <row r="176" spans="1:139" ht="111" customHeight="1" x14ac:dyDescent="0.25">
      <c r="A176" s="447"/>
      <c r="B176" s="451"/>
      <c r="C176" s="275"/>
      <c r="D176" s="275"/>
      <c r="E176" s="275"/>
      <c r="F176" s="275"/>
      <c r="G176" s="275"/>
      <c r="H176" s="275"/>
      <c r="I176" s="275"/>
      <c r="J176" s="275"/>
      <c r="K176" s="447"/>
      <c r="L176" s="275"/>
      <c r="M176" s="275"/>
      <c r="N176" s="447"/>
      <c r="O176" s="275"/>
      <c r="P176" s="275"/>
      <c r="Q176" s="275"/>
      <c r="R176" s="275"/>
      <c r="S176" s="275"/>
      <c r="T176" s="275"/>
      <c r="U176" s="275"/>
      <c r="V176" s="275"/>
      <c r="W176" s="451"/>
      <c r="X176" s="275"/>
      <c r="Y176" s="275"/>
      <c r="Z176" s="275"/>
      <c r="AA176" s="275"/>
      <c r="AB176" s="275"/>
      <c r="AC176" s="275"/>
      <c r="AD176" s="275"/>
      <c r="AE176" s="275"/>
      <c r="AF176" s="275"/>
      <c r="AG176" s="275"/>
      <c r="AH176" s="275"/>
      <c r="AI176" s="275"/>
      <c r="AJ176" s="275"/>
      <c r="AK176" s="275"/>
      <c r="AL176" s="275"/>
      <c r="AM176" s="275"/>
      <c r="AN176" s="275"/>
      <c r="AO176" s="63" t="s">
        <v>434</v>
      </c>
      <c r="AP176" s="275"/>
      <c r="AQ176" s="275"/>
      <c r="AR176" s="275"/>
      <c r="AS176" s="275"/>
      <c r="AT176" s="275"/>
      <c r="AU176" s="275"/>
      <c r="AV176" s="359"/>
      <c r="AW176" s="361"/>
      <c r="AX176" s="359"/>
      <c r="AY176" s="361"/>
      <c r="AZ176" s="361"/>
      <c r="BA176" s="365"/>
      <c r="BB176" s="365"/>
      <c r="BC176" s="365"/>
      <c r="BD176" s="365"/>
      <c r="BE176" s="365"/>
      <c r="BF176" s="365"/>
      <c r="BG176" s="365"/>
      <c r="BH176" s="365"/>
      <c r="BI176" s="365"/>
      <c r="BJ176" s="365"/>
      <c r="BK176" s="365"/>
      <c r="BL176" s="365"/>
      <c r="BM176" s="363"/>
      <c r="BN176" s="48"/>
      <c r="BO176" s="46"/>
      <c r="BP176" s="46"/>
      <c r="BQ176" s="46"/>
      <c r="BR176" s="46"/>
      <c r="BS176" s="46"/>
      <c r="BT176" s="46"/>
      <c r="BU176" s="46"/>
      <c r="BV176" s="46"/>
      <c r="BW176" s="46"/>
      <c r="BX176" s="46"/>
      <c r="BY176" s="305"/>
      <c r="BZ176" s="46"/>
      <c r="CA176" s="275"/>
      <c r="CB176" s="69"/>
      <c r="CC176" s="46"/>
      <c r="CD176" s="46"/>
      <c r="CE176" s="46"/>
      <c r="CF176" s="46"/>
      <c r="CG176" s="46"/>
      <c r="CH176" s="46"/>
      <c r="CI176" s="46"/>
      <c r="CJ176" s="46"/>
      <c r="CK176" s="46"/>
      <c r="CL176" s="46"/>
      <c r="CM176" s="305"/>
      <c r="CN176" s="46"/>
      <c r="CO176" s="275"/>
      <c r="CP176" s="69"/>
      <c r="CQ176" s="46"/>
      <c r="CR176" s="46"/>
      <c r="CS176" s="46"/>
      <c r="CT176" s="46"/>
      <c r="CU176" s="46"/>
      <c r="CV176" s="46"/>
      <c r="CW176" s="46"/>
      <c r="CX176" s="46"/>
      <c r="CY176" s="46"/>
      <c r="CZ176" s="46"/>
      <c r="DA176" s="317"/>
      <c r="DB176" s="46"/>
      <c r="DC176" s="275"/>
      <c r="DD176" s="69"/>
      <c r="DE176" s="46"/>
      <c r="DF176" s="46"/>
      <c r="DG176" s="46"/>
      <c r="DH176" s="46"/>
      <c r="DI176" s="46"/>
      <c r="DJ176" s="46"/>
      <c r="DK176" s="46"/>
      <c r="DL176" s="46"/>
      <c r="DM176" s="46"/>
      <c r="DN176" s="46"/>
      <c r="DO176" s="317"/>
      <c r="DP176" s="46"/>
      <c r="DQ176" s="275"/>
      <c r="DR176" s="69"/>
      <c r="DS176" s="46"/>
      <c r="DT176" s="46"/>
      <c r="DU176" s="46"/>
      <c r="DV176" s="46"/>
      <c r="DW176" s="46"/>
      <c r="DX176" s="46"/>
      <c r="DY176" s="46"/>
      <c r="DZ176" s="46"/>
      <c r="EA176" s="46"/>
      <c r="EB176" s="46"/>
      <c r="EC176" s="317"/>
      <c r="ED176" s="46"/>
      <c r="EE176" s="275"/>
      <c r="EF176" s="49"/>
      <c r="EG176" s="275"/>
      <c r="EH176" s="45"/>
      <c r="EI176" s="38"/>
    </row>
    <row r="177" spans="1:139" ht="69" customHeight="1" x14ac:dyDescent="0.25">
      <c r="A177" s="447"/>
      <c r="B177" s="451"/>
      <c r="C177" s="275"/>
      <c r="D177" s="275"/>
      <c r="E177" s="275"/>
      <c r="F177" s="275"/>
      <c r="G177" s="275"/>
      <c r="H177" s="275"/>
      <c r="I177" s="275"/>
      <c r="J177" s="275"/>
      <c r="K177" s="447"/>
      <c r="L177" s="275"/>
      <c r="M177" s="275"/>
      <c r="N177" s="447"/>
      <c r="O177" s="275"/>
      <c r="P177" s="275"/>
      <c r="Q177" s="275"/>
      <c r="R177" s="275"/>
      <c r="S177" s="275"/>
      <c r="T177" s="275"/>
      <c r="U177" s="275"/>
      <c r="V177" s="275"/>
      <c r="W177" s="451"/>
      <c r="X177" s="275"/>
      <c r="Y177" s="275"/>
      <c r="Z177" s="275"/>
      <c r="AA177" s="275"/>
      <c r="AB177" s="275"/>
      <c r="AC177" s="275"/>
      <c r="AD177" s="275"/>
      <c r="AE177" s="275"/>
      <c r="AF177" s="275"/>
      <c r="AG177" s="275"/>
      <c r="AH177" s="275"/>
      <c r="AI177" s="275"/>
      <c r="AJ177" s="275"/>
      <c r="AK177" s="275"/>
      <c r="AL177" s="275"/>
      <c r="AM177" s="275"/>
      <c r="AN177" s="275"/>
      <c r="AO177" s="63" t="s">
        <v>435</v>
      </c>
      <c r="AP177" s="275"/>
      <c r="AQ177" s="275"/>
      <c r="AR177" s="275"/>
      <c r="AS177" s="275"/>
      <c r="AT177" s="275"/>
      <c r="AU177" s="275"/>
      <c r="AV177" s="359"/>
      <c r="AW177" s="361"/>
      <c r="AX177" s="359"/>
      <c r="AY177" s="361"/>
      <c r="AZ177" s="361"/>
      <c r="BA177" s="365"/>
      <c r="BB177" s="365"/>
      <c r="BC177" s="365"/>
      <c r="BD177" s="365"/>
      <c r="BE177" s="365"/>
      <c r="BF177" s="365"/>
      <c r="BG177" s="365"/>
      <c r="BH177" s="365"/>
      <c r="BI177" s="365"/>
      <c r="BJ177" s="365"/>
      <c r="BK177" s="365"/>
      <c r="BL177" s="365"/>
      <c r="BM177" s="363"/>
      <c r="BN177" s="48"/>
      <c r="BO177" s="46"/>
      <c r="BP177" s="46"/>
      <c r="BQ177" s="46"/>
      <c r="BR177" s="46"/>
      <c r="BS177" s="46"/>
      <c r="BT177" s="46"/>
      <c r="BU177" s="46"/>
      <c r="BV177" s="46"/>
      <c r="BW177" s="46"/>
      <c r="BX177" s="46"/>
      <c r="BY177" s="305"/>
      <c r="BZ177" s="46"/>
      <c r="CA177" s="275"/>
      <c r="CB177" s="69"/>
      <c r="CC177" s="46"/>
      <c r="CD177" s="46"/>
      <c r="CE177" s="46"/>
      <c r="CF177" s="46"/>
      <c r="CG177" s="46"/>
      <c r="CH177" s="46"/>
      <c r="CI177" s="46"/>
      <c r="CJ177" s="46"/>
      <c r="CK177" s="46"/>
      <c r="CL177" s="46"/>
      <c r="CM177" s="305"/>
      <c r="CN177" s="46"/>
      <c r="CO177" s="275"/>
      <c r="CP177" s="69"/>
      <c r="CQ177" s="46"/>
      <c r="CR177" s="46"/>
      <c r="CS177" s="46"/>
      <c r="CT177" s="46"/>
      <c r="CU177" s="46"/>
      <c r="CV177" s="46"/>
      <c r="CW177" s="46"/>
      <c r="CX177" s="46"/>
      <c r="CY177" s="46"/>
      <c r="CZ177" s="46"/>
      <c r="DA177" s="317"/>
      <c r="DB177" s="46"/>
      <c r="DC177" s="275"/>
      <c r="DD177" s="69"/>
      <c r="DE177" s="46"/>
      <c r="DF177" s="46"/>
      <c r="DG177" s="46"/>
      <c r="DH177" s="46"/>
      <c r="DI177" s="46"/>
      <c r="DJ177" s="46"/>
      <c r="DK177" s="46"/>
      <c r="DL177" s="46"/>
      <c r="DM177" s="46"/>
      <c r="DN177" s="46"/>
      <c r="DO177" s="317"/>
      <c r="DP177" s="46"/>
      <c r="DQ177" s="275"/>
      <c r="DR177" s="69"/>
      <c r="DS177" s="46"/>
      <c r="DT177" s="46"/>
      <c r="DU177" s="46"/>
      <c r="DV177" s="46"/>
      <c r="DW177" s="46"/>
      <c r="DX177" s="46"/>
      <c r="DY177" s="46"/>
      <c r="DZ177" s="46"/>
      <c r="EA177" s="46"/>
      <c r="EB177" s="46"/>
      <c r="EC177" s="317"/>
      <c r="ED177" s="46"/>
      <c r="EE177" s="275"/>
      <c r="EF177" s="49"/>
      <c r="EG177" s="275"/>
      <c r="EH177" s="45"/>
      <c r="EI177" s="38"/>
    </row>
    <row r="178" spans="1:139" ht="81" customHeight="1" x14ac:dyDescent="0.25">
      <c r="A178" s="447"/>
      <c r="B178" s="451"/>
      <c r="C178" s="275"/>
      <c r="D178" s="275"/>
      <c r="E178" s="275"/>
      <c r="F178" s="275"/>
      <c r="G178" s="275"/>
      <c r="H178" s="275"/>
      <c r="I178" s="275"/>
      <c r="J178" s="275"/>
      <c r="K178" s="447"/>
      <c r="L178" s="275"/>
      <c r="M178" s="275"/>
      <c r="N178" s="447"/>
      <c r="O178" s="275"/>
      <c r="P178" s="275"/>
      <c r="Q178" s="275"/>
      <c r="R178" s="275"/>
      <c r="S178" s="275"/>
      <c r="T178" s="275"/>
      <c r="U178" s="275"/>
      <c r="V178" s="275"/>
      <c r="W178" s="451"/>
      <c r="X178" s="275"/>
      <c r="Y178" s="275"/>
      <c r="Z178" s="275"/>
      <c r="AA178" s="275"/>
      <c r="AB178" s="275"/>
      <c r="AC178" s="275"/>
      <c r="AD178" s="275"/>
      <c r="AE178" s="275"/>
      <c r="AF178" s="275"/>
      <c r="AG178" s="275"/>
      <c r="AH178" s="275"/>
      <c r="AI178" s="275"/>
      <c r="AJ178" s="275"/>
      <c r="AK178" s="275"/>
      <c r="AL178" s="275"/>
      <c r="AM178" s="275"/>
      <c r="AN178" s="275"/>
      <c r="AO178" s="179" t="s">
        <v>436</v>
      </c>
      <c r="AP178" s="275"/>
      <c r="AQ178" s="275"/>
      <c r="AR178" s="275"/>
      <c r="AS178" s="275"/>
      <c r="AT178" s="275"/>
      <c r="AU178" s="275"/>
      <c r="AV178" s="359"/>
      <c r="AW178" s="361"/>
      <c r="AX178" s="359"/>
      <c r="AY178" s="361"/>
      <c r="AZ178" s="361"/>
      <c r="BA178" s="365"/>
      <c r="BB178" s="365"/>
      <c r="BC178" s="365"/>
      <c r="BD178" s="365"/>
      <c r="BE178" s="365"/>
      <c r="BF178" s="365"/>
      <c r="BG178" s="365"/>
      <c r="BH178" s="365"/>
      <c r="BI178" s="365"/>
      <c r="BJ178" s="365"/>
      <c r="BK178" s="365"/>
      <c r="BL178" s="365"/>
      <c r="BM178" s="363"/>
      <c r="BN178" s="48"/>
      <c r="BO178" s="46"/>
      <c r="BP178" s="46"/>
      <c r="BQ178" s="46"/>
      <c r="BR178" s="46"/>
      <c r="BS178" s="46"/>
      <c r="BT178" s="46"/>
      <c r="BU178" s="46"/>
      <c r="BV178" s="46"/>
      <c r="BW178" s="46"/>
      <c r="BX178" s="46"/>
      <c r="BY178" s="305"/>
      <c r="BZ178" s="46"/>
      <c r="CA178" s="275"/>
      <c r="CB178" s="69"/>
      <c r="CC178" s="46"/>
      <c r="CD178" s="46"/>
      <c r="CE178" s="46"/>
      <c r="CF178" s="46"/>
      <c r="CG178" s="46"/>
      <c r="CH178" s="46"/>
      <c r="CI178" s="46"/>
      <c r="CJ178" s="46"/>
      <c r="CK178" s="46"/>
      <c r="CL178" s="46"/>
      <c r="CM178" s="305"/>
      <c r="CN178" s="46"/>
      <c r="CO178" s="275"/>
      <c r="CP178" s="69"/>
      <c r="CQ178" s="46"/>
      <c r="CR178" s="46"/>
      <c r="CS178" s="46"/>
      <c r="CT178" s="46"/>
      <c r="CU178" s="46"/>
      <c r="CV178" s="46"/>
      <c r="CW178" s="46"/>
      <c r="CX178" s="46"/>
      <c r="CY178" s="46"/>
      <c r="CZ178" s="46"/>
      <c r="DA178" s="317"/>
      <c r="DB178" s="46"/>
      <c r="DC178" s="275"/>
      <c r="DD178" s="69"/>
      <c r="DE178" s="46"/>
      <c r="DF178" s="46"/>
      <c r="DG178" s="46"/>
      <c r="DH178" s="46"/>
      <c r="DI178" s="46"/>
      <c r="DJ178" s="46"/>
      <c r="DK178" s="46"/>
      <c r="DL178" s="46"/>
      <c r="DM178" s="46"/>
      <c r="DN178" s="46"/>
      <c r="DO178" s="317"/>
      <c r="DP178" s="46"/>
      <c r="DQ178" s="275"/>
      <c r="DR178" s="69"/>
      <c r="DS178" s="46"/>
      <c r="DT178" s="46"/>
      <c r="DU178" s="46"/>
      <c r="DV178" s="46"/>
      <c r="DW178" s="46"/>
      <c r="DX178" s="46"/>
      <c r="DY178" s="46"/>
      <c r="DZ178" s="46"/>
      <c r="EA178" s="46"/>
      <c r="EB178" s="46"/>
      <c r="EC178" s="317"/>
      <c r="ED178" s="46"/>
      <c r="EE178" s="275"/>
      <c r="EF178" s="49"/>
      <c r="EG178" s="275"/>
      <c r="EH178" s="45"/>
      <c r="EI178" s="38"/>
    </row>
    <row r="179" spans="1:139" ht="92.25" customHeight="1" x14ac:dyDescent="0.25">
      <c r="A179" s="447"/>
      <c r="B179" s="451"/>
      <c r="C179" s="275"/>
      <c r="D179" s="275"/>
      <c r="E179" s="275"/>
      <c r="F179" s="275"/>
      <c r="G179" s="275"/>
      <c r="H179" s="275"/>
      <c r="I179" s="275"/>
      <c r="J179" s="275"/>
      <c r="K179" s="447"/>
      <c r="L179" s="275"/>
      <c r="M179" s="275"/>
      <c r="N179" s="447"/>
      <c r="O179" s="275"/>
      <c r="P179" s="275"/>
      <c r="Q179" s="275"/>
      <c r="R179" s="275"/>
      <c r="S179" s="275"/>
      <c r="T179" s="275"/>
      <c r="U179" s="275"/>
      <c r="V179" s="275"/>
      <c r="W179" s="451"/>
      <c r="X179" s="275"/>
      <c r="Y179" s="275"/>
      <c r="Z179" s="275"/>
      <c r="AA179" s="275"/>
      <c r="AB179" s="275"/>
      <c r="AC179" s="275"/>
      <c r="AD179" s="275"/>
      <c r="AE179" s="275"/>
      <c r="AF179" s="275"/>
      <c r="AG179" s="275"/>
      <c r="AH179" s="275"/>
      <c r="AI179" s="275"/>
      <c r="AJ179" s="275"/>
      <c r="AK179" s="275"/>
      <c r="AL179" s="275"/>
      <c r="AM179" s="275"/>
      <c r="AN179" s="275"/>
      <c r="AO179" s="179" t="s">
        <v>437</v>
      </c>
      <c r="AP179" s="275"/>
      <c r="AQ179" s="275"/>
      <c r="AR179" s="275"/>
      <c r="AS179" s="275"/>
      <c r="AT179" s="275"/>
      <c r="AU179" s="275"/>
      <c r="AV179" s="359"/>
      <c r="AW179" s="361"/>
      <c r="AX179" s="359"/>
      <c r="AY179" s="361"/>
      <c r="AZ179" s="361"/>
      <c r="BA179" s="365"/>
      <c r="BB179" s="365"/>
      <c r="BC179" s="365"/>
      <c r="BD179" s="365"/>
      <c r="BE179" s="365"/>
      <c r="BF179" s="365"/>
      <c r="BG179" s="365"/>
      <c r="BH179" s="365"/>
      <c r="BI179" s="365"/>
      <c r="BJ179" s="365"/>
      <c r="BK179" s="365"/>
      <c r="BL179" s="365"/>
      <c r="BM179" s="363"/>
      <c r="BN179" s="48"/>
      <c r="BO179" s="46"/>
      <c r="BP179" s="46"/>
      <c r="BQ179" s="46"/>
      <c r="BR179" s="46"/>
      <c r="BS179" s="46"/>
      <c r="BT179" s="46"/>
      <c r="BU179" s="46"/>
      <c r="BV179" s="46"/>
      <c r="BW179" s="46"/>
      <c r="BX179" s="46"/>
      <c r="BY179" s="305"/>
      <c r="BZ179" s="46"/>
      <c r="CA179" s="275"/>
      <c r="CB179" s="69"/>
      <c r="CC179" s="46"/>
      <c r="CD179" s="46"/>
      <c r="CE179" s="46"/>
      <c r="CF179" s="46"/>
      <c r="CG179" s="46"/>
      <c r="CH179" s="46"/>
      <c r="CI179" s="46"/>
      <c r="CJ179" s="46"/>
      <c r="CK179" s="46"/>
      <c r="CL179" s="46"/>
      <c r="CM179" s="305"/>
      <c r="CN179" s="46"/>
      <c r="CO179" s="275"/>
      <c r="CP179" s="69"/>
      <c r="CQ179" s="46"/>
      <c r="CR179" s="46"/>
      <c r="CS179" s="46"/>
      <c r="CT179" s="46"/>
      <c r="CU179" s="46"/>
      <c r="CV179" s="46"/>
      <c r="CW179" s="46"/>
      <c r="CX179" s="46"/>
      <c r="CY179" s="46"/>
      <c r="CZ179" s="46"/>
      <c r="DA179" s="317"/>
      <c r="DB179" s="46"/>
      <c r="DC179" s="275"/>
      <c r="DD179" s="69"/>
      <c r="DE179" s="46"/>
      <c r="DF179" s="46"/>
      <c r="DG179" s="46"/>
      <c r="DH179" s="46"/>
      <c r="DI179" s="46"/>
      <c r="DJ179" s="46"/>
      <c r="DK179" s="46"/>
      <c r="DL179" s="46"/>
      <c r="DM179" s="46"/>
      <c r="DN179" s="46"/>
      <c r="DO179" s="317"/>
      <c r="DP179" s="46"/>
      <c r="DQ179" s="275"/>
      <c r="DR179" s="69"/>
      <c r="DS179" s="46"/>
      <c r="DT179" s="46"/>
      <c r="DU179" s="46"/>
      <c r="DV179" s="46"/>
      <c r="DW179" s="46"/>
      <c r="DX179" s="46"/>
      <c r="DY179" s="46"/>
      <c r="DZ179" s="46"/>
      <c r="EA179" s="46"/>
      <c r="EB179" s="46"/>
      <c r="EC179" s="317"/>
      <c r="ED179" s="46"/>
      <c r="EE179" s="275"/>
      <c r="EF179" s="49"/>
      <c r="EG179" s="275"/>
      <c r="EH179" s="45"/>
      <c r="EI179" s="38"/>
    </row>
    <row r="180" spans="1:139" ht="92.25" customHeight="1" x14ac:dyDescent="0.25">
      <c r="A180" s="448"/>
      <c r="B180" s="452"/>
      <c r="C180" s="301"/>
      <c r="D180" s="301"/>
      <c r="E180" s="301"/>
      <c r="F180" s="301"/>
      <c r="G180" s="301"/>
      <c r="H180" s="301"/>
      <c r="I180" s="301"/>
      <c r="J180" s="301"/>
      <c r="K180" s="448"/>
      <c r="L180" s="301"/>
      <c r="M180" s="301"/>
      <c r="N180" s="448"/>
      <c r="O180" s="301"/>
      <c r="P180" s="301"/>
      <c r="Q180" s="301"/>
      <c r="R180" s="301"/>
      <c r="S180" s="301"/>
      <c r="T180" s="301"/>
      <c r="U180" s="301"/>
      <c r="V180" s="301"/>
      <c r="W180" s="452"/>
      <c r="X180" s="301"/>
      <c r="Y180" s="301"/>
      <c r="Z180" s="301"/>
      <c r="AA180" s="301"/>
      <c r="AB180" s="301"/>
      <c r="AC180" s="301"/>
      <c r="AD180" s="301"/>
      <c r="AE180" s="301"/>
      <c r="AF180" s="301"/>
      <c r="AG180" s="301"/>
      <c r="AH180" s="301"/>
      <c r="AI180" s="301"/>
      <c r="AJ180" s="301"/>
      <c r="AK180" s="301"/>
      <c r="AL180" s="301"/>
      <c r="AM180" s="301"/>
      <c r="AN180" s="301"/>
      <c r="AO180" s="63" t="s">
        <v>438</v>
      </c>
      <c r="AP180" s="301"/>
      <c r="AQ180" s="301"/>
      <c r="AR180" s="301"/>
      <c r="AS180" s="301"/>
      <c r="AT180" s="301"/>
      <c r="AU180" s="301"/>
      <c r="AV180" s="359"/>
      <c r="AW180" s="361"/>
      <c r="AX180" s="359"/>
      <c r="AY180" s="361"/>
      <c r="AZ180" s="361"/>
      <c r="BA180" s="365"/>
      <c r="BB180" s="365"/>
      <c r="BC180" s="365"/>
      <c r="BD180" s="365"/>
      <c r="BE180" s="365"/>
      <c r="BF180" s="365"/>
      <c r="BG180" s="365"/>
      <c r="BH180" s="365"/>
      <c r="BI180" s="365"/>
      <c r="BJ180" s="365"/>
      <c r="BK180" s="365"/>
      <c r="BL180" s="365"/>
      <c r="BM180" s="363"/>
      <c r="BN180" s="181"/>
      <c r="BO180" s="156"/>
      <c r="BP180" s="156"/>
      <c r="BQ180" s="156"/>
      <c r="BR180" s="156"/>
      <c r="BS180" s="156"/>
      <c r="BT180" s="156"/>
      <c r="BU180" s="156"/>
      <c r="BV180" s="156"/>
      <c r="BW180" s="156"/>
      <c r="BX180" s="156"/>
      <c r="BY180" s="305"/>
      <c r="BZ180" s="156"/>
      <c r="CA180" s="301"/>
      <c r="CB180" s="182"/>
      <c r="CC180" s="156"/>
      <c r="CD180" s="156"/>
      <c r="CE180" s="156"/>
      <c r="CF180" s="156"/>
      <c r="CG180" s="156"/>
      <c r="CH180" s="156"/>
      <c r="CI180" s="156"/>
      <c r="CJ180" s="156"/>
      <c r="CK180" s="156"/>
      <c r="CL180" s="156"/>
      <c r="CM180" s="305"/>
      <c r="CN180" s="156"/>
      <c r="CO180" s="301"/>
      <c r="CP180" s="182"/>
      <c r="CQ180" s="156"/>
      <c r="CR180" s="156"/>
      <c r="CS180" s="156"/>
      <c r="CT180" s="156"/>
      <c r="CU180" s="156"/>
      <c r="CV180" s="156"/>
      <c r="CW180" s="156"/>
      <c r="CX180" s="156"/>
      <c r="CY180" s="156"/>
      <c r="CZ180" s="156"/>
      <c r="DA180" s="317"/>
      <c r="DB180" s="156"/>
      <c r="DC180" s="301"/>
      <c r="DD180" s="182"/>
      <c r="DE180" s="156"/>
      <c r="DF180" s="156"/>
      <c r="DG180" s="156"/>
      <c r="DH180" s="156"/>
      <c r="DI180" s="156"/>
      <c r="DJ180" s="156"/>
      <c r="DK180" s="156"/>
      <c r="DL180" s="156"/>
      <c r="DM180" s="156"/>
      <c r="DN180" s="156"/>
      <c r="DO180" s="317"/>
      <c r="DP180" s="156"/>
      <c r="DQ180" s="301"/>
      <c r="DR180" s="182"/>
      <c r="DS180" s="156"/>
      <c r="DT180" s="156"/>
      <c r="DU180" s="156"/>
      <c r="DV180" s="156"/>
      <c r="DW180" s="156"/>
      <c r="DX180" s="156"/>
      <c r="DY180" s="156"/>
      <c r="DZ180" s="156"/>
      <c r="EA180" s="156"/>
      <c r="EB180" s="156"/>
      <c r="EC180" s="317"/>
      <c r="ED180" s="156"/>
      <c r="EE180" s="301"/>
      <c r="EF180" s="56"/>
      <c r="EG180" s="301"/>
      <c r="EH180" s="44"/>
      <c r="EI180" s="38"/>
    </row>
    <row r="181" spans="1:139" ht="114.75" customHeight="1" x14ac:dyDescent="0.25">
      <c r="A181" s="449"/>
      <c r="B181" s="453"/>
      <c r="C181" s="276"/>
      <c r="D181" s="276"/>
      <c r="E181" s="276"/>
      <c r="F181" s="276"/>
      <c r="G181" s="276"/>
      <c r="H181" s="276"/>
      <c r="I181" s="276"/>
      <c r="J181" s="276"/>
      <c r="K181" s="449"/>
      <c r="L181" s="276"/>
      <c r="M181" s="276"/>
      <c r="N181" s="449"/>
      <c r="O181" s="276"/>
      <c r="P181" s="276"/>
      <c r="Q181" s="276"/>
      <c r="R181" s="276"/>
      <c r="S181" s="276"/>
      <c r="T181" s="276"/>
      <c r="U181" s="276"/>
      <c r="V181" s="276"/>
      <c r="W181" s="453"/>
      <c r="X181" s="276"/>
      <c r="Y181" s="276"/>
      <c r="Z181" s="276"/>
      <c r="AA181" s="276"/>
      <c r="AB181" s="276"/>
      <c r="AC181" s="276"/>
      <c r="AD181" s="276"/>
      <c r="AE181" s="276"/>
      <c r="AF181" s="276"/>
      <c r="AG181" s="276"/>
      <c r="AH181" s="276"/>
      <c r="AI181" s="276"/>
      <c r="AJ181" s="276"/>
      <c r="AK181" s="276"/>
      <c r="AL181" s="276"/>
      <c r="AM181" s="276"/>
      <c r="AN181" s="276"/>
      <c r="AO181" s="63" t="s">
        <v>486</v>
      </c>
      <c r="AP181" s="276"/>
      <c r="AQ181" s="276"/>
      <c r="AR181" s="275"/>
      <c r="AS181" s="275"/>
      <c r="AT181" s="275"/>
      <c r="AU181" s="275"/>
      <c r="AV181" s="360"/>
      <c r="AW181" s="362"/>
      <c r="AX181" s="360"/>
      <c r="AY181" s="362"/>
      <c r="AZ181" s="362"/>
      <c r="BA181" s="366"/>
      <c r="BB181" s="366"/>
      <c r="BC181" s="366"/>
      <c r="BD181" s="366"/>
      <c r="BE181" s="366"/>
      <c r="BF181" s="366"/>
      <c r="BG181" s="366"/>
      <c r="BH181" s="366"/>
      <c r="BI181" s="366"/>
      <c r="BJ181" s="366"/>
      <c r="BK181" s="366"/>
      <c r="BL181" s="366"/>
      <c r="BM181" s="364"/>
      <c r="BN181" s="48"/>
      <c r="BO181" s="46"/>
      <c r="BP181" s="46"/>
      <c r="BQ181" s="46"/>
      <c r="BR181" s="46"/>
      <c r="BS181" s="46"/>
      <c r="BT181" s="46"/>
      <c r="BU181" s="46"/>
      <c r="BV181" s="46"/>
      <c r="BW181" s="46"/>
      <c r="BX181" s="46"/>
      <c r="BY181" s="306"/>
      <c r="BZ181" s="46"/>
      <c r="CA181" s="276"/>
      <c r="CB181" s="46"/>
      <c r="CC181" s="46"/>
      <c r="CD181" s="46"/>
      <c r="CE181" s="46"/>
      <c r="CF181" s="46"/>
      <c r="CG181" s="46"/>
      <c r="CH181" s="46"/>
      <c r="CI181" s="46"/>
      <c r="CJ181" s="46"/>
      <c r="CK181" s="46"/>
      <c r="CL181" s="46"/>
      <c r="CM181" s="306"/>
      <c r="CN181" s="46"/>
      <c r="CO181" s="276"/>
      <c r="CP181" s="46"/>
      <c r="CQ181" s="46"/>
      <c r="CR181" s="46"/>
      <c r="CS181" s="46"/>
      <c r="CT181" s="46"/>
      <c r="CU181" s="46"/>
      <c r="CV181" s="46"/>
      <c r="CW181" s="46"/>
      <c r="CX181" s="46"/>
      <c r="CY181" s="46"/>
      <c r="CZ181" s="46"/>
      <c r="DA181" s="318"/>
      <c r="DB181" s="46"/>
      <c r="DC181" s="276"/>
      <c r="DD181" s="46"/>
      <c r="DE181" s="46"/>
      <c r="DF181" s="46"/>
      <c r="DG181" s="46"/>
      <c r="DH181" s="46"/>
      <c r="DI181" s="46"/>
      <c r="DJ181" s="46"/>
      <c r="DK181" s="46"/>
      <c r="DL181" s="46"/>
      <c r="DM181" s="46"/>
      <c r="DN181" s="46"/>
      <c r="DO181" s="318"/>
      <c r="DP181" s="46"/>
      <c r="DQ181" s="276"/>
      <c r="DR181" s="46"/>
      <c r="DS181" s="46"/>
      <c r="DT181" s="46"/>
      <c r="DU181" s="46"/>
      <c r="DV181" s="46"/>
      <c r="DW181" s="46"/>
      <c r="DX181" s="46"/>
      <c r="DY181" s="46"/>
      <c r="DZ181" s="46"/>
      <c r="EA181" s="46"/>
      <c r="EB181" s="46"/>
      <c r="EC181" s="318"/>
      <c r="ED181" s="46"/>
      <c r="EE181" s="276"/>
      <c r="EF181" s="49"/>
      <c r="EG181" s="276"/>
      <c r="EH181" s="45"/>
      <c r="EI181" s="38"/>
    </row>
    <row r="182" spans="1:139" ht="36.75" customHeight="1" x14ac:dyDescent="0.25">
      <c r="A182" s="478" t="s">
        <v>111</v>
      </c>
      <c r="B182" s="485" t="s">
        <v>181</v>
      </c>
      <c r="C182" s="400">
        <v>0.61</v>
      </c>
      <c r="D182" s="400">
        <v>0.71</v>
      </c>
      <c r="E182" s="400">
        <v>2.5000000000000001E-2</v>
      </c>
      <c r="F182" s="400">
        <v>2.5000000000000001E-2</v>
      </c>
      <c r="G182" s="400">
        <v>2.5000000000000001E-2</v>
      </c>
      <c r="H182" s="400">
        <v>2.5000000000000001E-2</v>
      </c>
      <c r="I182" s="367" t="s">
        <v>113</v>
      </c>
      <c r="J182" s="367">
        <v>43</v>
      </c>
      <c r="K182" s="478" t="s">
        <v>182</v>
      </c>
      <c r="L182" s="367" t="s">
        <v>183</v>
      </c>
      <c r="M182" s="488">
        <v>4302</v>
      </c>
      <c r="N182" s="478" t="s">
        <v>184</v>
      </c>
      <c r="O182" s="367" t="s">
        <v>185</v>
      </c>
      <c r="P182" s="476" t="s">
        <v>256</v>
      </c>
      <c r="Q182" s="367" t="s">
        <v>187</v>
      </c>
      <c r="R182" s="367">
        <v>4302001</v>
      </c>
      <c r="S182" s="367" t="s">
        <v>188</v>
      </c>
      <c r="T182" s="367">
        <v>430200100</v>
      </c>
      <c r="U182" s="367">
        <v>7</v>
      </c>
      <c r="V182" s="367" t="s">
        <v>121</v>
      </c>
      <c r="W182" s="485">
        <v>10</v>
      </c>
      <c r="X182" s="367">
        <v>0</v>
      </c>
      <c r="Y182" s="367">
        <v>3</v>
      </c>
      <c r="Z182" s="367">
        <v>3</v>
      </c>
      <c r="AA182" s="367">
        <v>4</v>
      </c>
      <c r="AB182" s="367" t="s">
        <v>170</v>
      </c>
      <c r="AC182" s="367">
        <v>4</v>
      </c>
      <c r="AD182" s="580">
        <v>23</v>
      </c>
      <c r="AE182" s="272">
        <f>AH182*AK182</f>
        <v>0.2</v>
      </c>
      <c r="AF182" s="535">
        <f>AH182*AM182</f>
        <v>1</v>
      </c>
      <c r="AG182" s="41" t="s">
        <v>257</v>
      </c>
      <c r="AH182" s="42">
        <v>1</v>
      </c>
      <c r="AI182" s="42">
        <f>SUM(AH183*AI183)</f>
        <v>0.05</v>
      </c>
      <c r="AJ182" s="42">
        <f>SUM(AH183*AJ183)</f>
        <v>0.45</v>
      </c>
      <c r="AK182" s="42">
        <f>SUM(AH183*AK183)</f>
        <v>0.2</v>
      </c>
      <c r="AL182" s="42">
        <f>SUM(AH183*AL183)</f>
        <v>0.3</v>
      </c>
      <c r="AM182" s="42">
        <f>SUM(AI182:AL182)</f>
        <v>1</v>
      </c>
      <c r="AN182" s="59">
        <v>45291</v>
      </c>
      <c r="AO182" s="98"/>
      <c r="AP182" s="155"/>
      <c r="AQ182" s="167" t="s">
        <v>124</v>
      </c>
      <c r="AR182" s="275"/>
      <c r="AS182" s="275"/>
      <c r="AT182" s="275"/>
      <c r="AU182" s="275"/>
      <c r="AV182" s="548" t="s">
        <v>258</v>
      </c>
      <c r="AW182" s="367" t="s">
        <v>259</v>
      </c>
      <c r="AX182" s="548" t="s">
        <v>129</v>
      </c>
      <c r="AY182" s="367"/>
      <c r="AZ182" s="367"/>
      <c r="BA182" s="511">
        <v>0</v>
      </c>
      <c r="BB182" s="511">
        <v>0</v>
      </c>
      <c r="BC182" s="511">
        <v>0</v>
      </c>
      <c r="BD182" s="511">
        <v>0</v>
      </c>
      <c r="BE182" s="511">
        <v>0</v>
      </c>
      <c r="BF182" s="511">
        <v>0</v>
      </c>
      <c r="BG182" s="511">
        <v>0</v>
      </c>
      <c r="BH182" s="511">
        <v>0</v>
      </c>
      <c r="BI182" s="511">
        <v>0</v>
      </c>
      <c r="BJ182" s="511">
        <v>0</v>
      </c>
      <c r="BK182" s="511">
        <v>25985000</v>
      </c>
      <c r="BL182" s="511">
        <v>25000000</v>
      </c>
      <c r="BM182" s="541">
        <f>SUM(BA182:BL190)</f>
        <v>50985000</v>
      </c>
      <c r="BN182" s="308"/>
      <c r="BO182" s="46"/>
      <c r="BP182" s="46"/>
      <c r="BQ182" s="46"/>
      <c r="BR182" s="46"/>
      <c r="BS182" s="316">
        <v>50985000</v>
      </c>
      <c r="BT182" s="46"/>
      <c r="BU182" s="46"/>
      <c r="BV182" s="46"/>
      <c r="BW182" s="46"/>
      <c r="BX182" s="46"/>
      <c r="BY182" s="302"/>
      <c r="BZ182" s="46"/>
      <c r="CA182" s="333">
        <f>SUM(BN182:BY190)</f>
        <v>50985000</v>
      </c>
      <c r="CB182" s="302"/>
      <c r="CC182" s="46"/>
      <c r="CD182" s="46"/>
      <c r="CE182" s="46"/>
      <c r="CF182" s="46"/>
      <c r="CG182" s="316">
        <v>50985000</v>
      </c>
      <c r="CH182" s="46"/>
      <c r="CI182" s="46"/>
      <c r="CJ182" s="46"/>
      <c r="CK182" s="46"/>
      <c r="CL182" s="46"/>
      <c r="CM182" s="302"/>
      <c r="CN182" s="46"/>
      <c r="CO182" s="347">
        <f>SUM(CB182:CN182)</f>
        <v>50985000</v>
      </c>
      <c r="CP182" s="302"/>
      <c r="CQ182" s="46"/>
      <c r="CR182" s="46"/>
      <c r="CS182" s="46"/>
      <c r="CT182" s="46"/>
      <c r="CU182" s="316">
        <v>50985000</v>
      </c>
      <c r="CV182" s="302"/>
      <c r="CW182" s="46"/>
      <c r="CX182" s="46"/>
      <c r="CY182" s="46"/>
      <c r="CZ182" s="46"/>
      <c r="DA182" s="302"/>
      <c r="DB182" s="46"/>
      <c r="DC182" s="350">
        <f>SUM(CP182:DB182)</f>
        <v>50985000</v>
      </c>
      <c r="DD182" s="302"/>
      <c r="DE182" s="46"/>
      <c r="DF182" s="46"/>
      <c r="DG182" s="46"/>
      <c r="DH182" s="46"/>
      <c r="DI182" s="316">
        <v>50985000</v>
      </c>
      <c r="DJ182" s="302"/>
      <c r="DK182" s="46"/>
      <c r="DL182" s="46"/>
      <c r="DM182" s="46"/>
      <c r="DN182" s="46"/>
      <c r="DO182" s="302"/>
      <c r="DP182" s="46"/>
      <c r="DQ182" s="353">
        <f>SUM(DD182:DP182)</f>
        <v>50985000</v>
      </c>
      <c r="DR182" s="302"/>
      <c r="DS182" s="46"/>
      <c r="DT182" s="46"/>
      <c r="DU182" s="46"/>
      <c r="DV182" s="46"/>
      <c r="DW182" s="316">
        <v>50985000</v>
      </c>
      <c r="DX182" s="302"/>
      <c r="DY182" s="46"/>
      <c r="DZ182" s="46"/>
      <c r="EA182" s="46"/>
      <c r="EB182" s="46"/>
      <c r="EC182" s="302"/>
      <c r="ED182" s="46"/>
      <c r="EE182" s="356">
        <f>SUM(DR182:EC190)</f>
        <v>50985000</v>
      </c>
      <c r="EF182" s="49"/>
      <c r="EG182" s="302" t="s">
        <v>130</v>
      </c>
      <c r="EH182" s="302"/>
      <c r="EI182" s="38"/>
    </row>
    <row r="183" spans="1:139" ht="36.75" customHeight="1" x14ac:dyDescent="0.25">
      <c r="A183" s="479"/>
      <c r="B183" s="486"/>
      <c r="C183" s="401"/>
      <c r="D183" s="401"/>
      <c r="E183" s="401"/>
      <c r="F183" s="401"/>
      <c r="G183" s="401"/>
      <c r="H183" s="401"/>
      <c r="I183" s="361"/>
      <c r="J183" s="361"/>
      <c r="K183" s="479"/>
      <c r="L183" s="361"/>
      <c r="M183" s="489"/>
      <c r="N183" s="479"/>
      <c r="O183" s="361"/>
      <c r="P183" s="343"/>
      <c r="Q183" s="361"/>
      <c r="R183" s="361"/>
      <c r="S183" s="361"/>
      <c r="T183" s="361"/>
      <c r="U183" s="361"/>
      <c r="V183" s="361"/>
      <c r="W183" s="486"/>
      <c r="X183" s="361"/>
      <c r="Y183" s="361"/>
      <c r="Z183" s="361"/>
      <c r="AA183" s="361"/>
      <c r="AB183" s="361"/>
      <c r="AC183" s="361"/>
      <c r="AD183" s="581"/>
      <c r="AE183" s="475"/>
      <c r="AF183" s="536"/>
      <c r="AG183" s="549" t="s">
        <v>260</v>
      </c>
      <c r="AH183" s="287">
        <v>1</v>
      </c>
      <c r="AI183" s="287">
        <v>0.05</v>
      </c>
      <c r="AJ183" s="287">
        <v>0.45</v>
      </c>
      <c r="AK183" s="290">
        <v>0.2</v>
      </c>
      <c r="AL183" s="287">
        <v>0.3</v>
      </c>
      <c r="AM183" s="287">
        <f>SUM(AI183:AL205)</f>
        <v>1</v>
      </c>
      <c r="AN183" s="394">
        <v>45291</v>
      </c>
      <c r="AO183" s="53" t="s">
        <v>439</v>
      </c>
      <c r="AP183" s="269" t="s">
        <v>261</v>
      </c>
      <c r="AQ183" s="555" t="s">
        <v>124</v>
      </c>
      <c r="AR183" s="275"/>
      <c r="AS183" s="275"/>
      <c r="AT183" s="275"/>
      <c r="AU183" s="275"/>
      <c r="AV183" s="359"/>
      <c r="AW183" s="361"/>
      <c r="AX183" s="359"/>
      <c r="AY183" s="361"/>
      <c r="AZ183" s="361"/>
      <c r="BA183" s="365"/>
      <c r="BB183" s="365"/>
      <c r="BC183" s="365"/>
      <c r="BD183" s="365"/>
      <c r="BE183" s="365"/>
      <c r="BF183" s="365"/>
      <c r="BG183" s="365"/>
      <c r="BH183" s="365"/>
      <c r="BI183" s="365"/>
      <c r="BJ183" s="365"/>
      <c r="BK183" s="365"/>
      <c r="BL183" s="365"/>
      <c r="BM183" s="363"/>
      <c r="BN183" s="275"/>
      <c r="BO183" s="46"/>
      <c r="BP183" s="46"/>
      <c r="BQ183" s="46"/>
      <c r="BR183" s="46"/>
      <c r="BS183" s="317"/>
      <c r="BT183" s="46"/>
      <c r="BU183" s="46"/>
      <c r="BV183" s="46"/>
      <c r="BW183" s="46"/>
      <c r="BX183" s="46"/>
      <c r="BY183" s="275"/>
      <c r="BZ183" s="46"/>
      <c r="CA183" s="334"/>
      <c r="CB183" s="275"/>
      <c r="CC183" s="46"/>
      <c r="CD183" s="46"/>
      <c r="CE183" s="46"/>
      <c r="CF183" s="46"/>
      <c r="CG183" s="317"/>
      <c r="CH183" s="46"/>
      <c r="CI183" s="46"/>
      <c r="CJ183" s="46"/>
      <c r="CK183" s="46"/>
      <c r="CL183" s="46"/>
      <c r="CM183" s="275"/>
      <c r="CN183" s="46"/>
      <c r="CO183" s="348"/>
      <c r="CP183" s="275"/>
      <c r="CQ183" s="46"/>
      <c r="CR183" s="46"/>
      <c r="CS183" s="46"/>
      <c r="CT183" s="46"/>
      <c r="CU183" s="317"/>
      <c r="CV183" s="275"/>
      <c r="CW183" s="46"/>
      <c r="CX183" s="46"/>
      <c r="CY183" s="46"/>
      <c r="CZ183" s="46"/>
      <c r="DA183" s="275"/>
      <c r="DB183" s="46"/>
      <c r="DC183" s="351"/>
      <c r="DD183" s="275"/>
      <c r="DE183" s="46"/>
      <c r="DF183" s="46"/>
      <c r="DG183" s="46"/>
      <c r="DH183" s="46"/>
      <c r="DI183" s="317"/>
      <c r="DJ183" s="275"/>
      <c r="DK183" s="46"/>
      <c r="DL183" s="46"/>
      <c r="DM183" s="46"/>
      <c r="DN183" s="46"/>
      <c r="DO183" s="275"/>
      <c r="DP183" s="46"/>
      <c r="DQ183" s="354"/>
      <c r="DR183" s="275"/>
      <c r="DS183" s="46"/>
      <c r="DT183" s="46"/>
      <c r="DU183" s="46"/>
      <c r="DV183" s="46"/>
      <c r="DW183" s="317"/>
      <c r="DX183" s="275"/>
      <c r="DY183" s="46"/>
      <c r="DZ183" s="46"/>
      <c r="EA183" s="46"/>
      <c r="EB183" s="46"/>
      <c r="EC183" s="275"/>
      <c r="ED183" s="46"/>
      <c r="EE183" s="357"/>
      <c r="EF183" s="49"/>
      <c r="EG183" s="275"/>
      <c r="EH183" s="275"/>
      <c r="EI183" s="38"/>
    </row>
    <row r="184" spans="1:139" ht="36.75" customHeight="1" x14ac:dyDescent="0.25">
      <c r="A184" s="479"/>
      <c r="B184" s="486"/>
      <c r="C184" s="401"/>
      <c r="D184" s="401"/>
      <c r="E184" s="401"/>
      <c r="F184" s="401"/>
      <c r="G184" s="401"/>
      <c r="H184" s="401"/>
      <c r="I184" s="361"/>
      <c r="J184" s="361"/>
      <c r="K184" s="479"/>
      <c r="L184" s="361"/>
      <c r="M184" s="489"/>
      <c r="N184" s="479"/>
      <c r="O184" s="361"/>
      <c r="P184" s="343"/>
      <c r="Q184" s="361"/>
      <c r="R184" s="361"/>
      <c r="S184" s="361"/>
      <c r="T184" s="361"/>
      <c r="U184" s="361"/>
      <c r="V184" s="361"/>
      <c r="W184" s="486"/>
      <c r="X184" s="361"/>
      <c r="Y184" s="361"/>
      <c r="Z184" s="361"/>
      <c r="AA184" s="361"/>
      <c r="AB184" s="361"/>
      <c r="AC184" s="361"/>
      <c r="AD184" s="581"/>
      <c r="AE184" s="475"/>
      <c r="AF184" s="536"/>
      <c r="AG184" s="550"/>
      <c r="AH184" s="288"/>
      <c r="AI184" s="288"/>
      <c r="AJ184" s="288"/>
      <c r="AK184" s="291"/>
      <c r="AL184" s="288"/>
      <c r="AM184" s="288"/>
      <c r="AN184" s="510"/>
      <c r="AO184" s="53" t="s">
        <v>262</v>
      </c>
      <c r="AP184" s="168" t="s">
        <v>263</v>
      </c>
      <c r="AQ184" s="556"/>
      <c r="AR184" s="275"/>
      <c r="AS184" s="275"/>
      <c r="AT184" s="275"/>
      <c r="AU184" s="275"/>
      <c r="AV184" s="359"/>
      <c r="AW184" s="361"/>
      <c r="AX184" s="359"/>
      <c r="AY184" s="361"/>
      <c r="AZ184" s="361"/>
      <c r="BA184" s="365"/>
      <c r="BB184" s="365"/>
      <c r="BC184" s="365"/>
      <c r="BD184" s="365"/>
      <c r="BE184" s="365"/>
      <c r="BF184" s="365"/>
      <c r="BG184" s="365"/>
      <c r="BH184" s="365"/>
      <c r="BI184" s="365"/>
      <c r="BJ184" s="365"/>
      <c r="BK184" s="365"/>
      <c r="BL184" s="365"/>
      <c r="BM184" s="363"/>
      <c r="BN184" s="275"/>
      <c r="BO184" s="46"/>
      <c r="BP184" s="46"/>
      <c r="BQ184" s="46"/>
      <c r="BR184" s="46"/>
      <c r="BS184" s="317"/>
      <c r="BT184" s="46"/>
      <c r="BU184" s="46"/>
      <c r="BV184" s="46"/>
      <c r="BW184" s="46"/>
      <c r="BX184" s="46"/>
      <c r="BY184" s="275"/>
      <c r="BZ184" s="46"/>
      <c r="CA184" s="334"/>
      <c r="CB184" s="275"/>
      <c r="CC184" s="46"/>
      <c r="CD184" s="46"/>
      <c r="CE184" s="46"/>
      <c r="CF184" s="46"/>
      <c r="CG184" s="317"/>
      <c r="CH184" s="46"/>
      <c r="CI184" s="46"/>
      <c r="CJ184" s="46"/>
      <c r="CK184" s="46"/>
      <c r="CL184" s="46"/>
      <c r="CM184" s="275"/>
      <c r="CN184" s="46"/>
      <c r="CO184" s="348"/>
      <c r="CP184" s="275"/>
      <c r="CQ184" s="46"/>
      <c r="CR184" s="46"/>
      <c r="CS184" s="46"/>
      <c r="CT184" s="46"/>
      <c r="CU184" s="317"/>
      <c r="CV184" s="275"/>
      <c r="CW184" s="46"/>
      <c r="CX184" s="46"/>
      <c r="CY184" s="46"/>
      <c r="CZ184" s="46"/>
      <c r="DA184" s="275"/>
      <c r="DB184" s="46"/>
      <c r="DC184" s="351"/>
      <c r="DD184" s="275"/>
      <c r="DE184" s="46"/>
      <c r="DF184" s="46"/>
      <c r="DG184" s="46"/>
      <c r="DH184" s="46"/>
      <c r="DI184" s="317"/>
      <c r="DJ184" s="275"/>
      <c r="DK184" s="46"/>
      <c r="DL184" s="46"/>
      <c r="DM184" s="46"/>
      <c r="DN184" s="46"/>
      <c r="DO184" s="275"/>
      <c r="DP184" s="46"/>
      <c r="DQ184" s="354"/>
      <c r="DR184" s="275"/>
      <c r="DS184" s="46"/>
      <c r="DT184" s="46"/>
      <c r="DU184" s="46"/>
      <c r="DV184" s="46"/>
      <c r="DW184" s="317"/>
      <c r="DX184" s="275"/>
      <c r="DY184" s="46"/>
      <c r="DZ184" s="46"/>
      <c r="EA184" s="46"/>
      <c r="EB184" s="46"/>
      <c r="EC184" s="275"/>
      <c r="ED184" s="46"/>
      <c r="EE184" s="357"/>
      <c r="EF184" s="49"/>
      <c r="EG184" s="275"/>
      <c r="EH184" s="275"/>
      <c r="EI184" s="38"/>
    </row>
    <row r="185" spans="1:139" ht="36.75" customHeight="1" x14ac:dyDescent="0.25">
      <c r="A185" s="479"/>
      <c r="B185" s="486"/>
      <c r="C185" s="401"/>
      <c r="D185" s="401"/>
      <c r="E185" s="401"/>
      <c r="F185" s="401"/>
      <c r="G185" s="401"/>
      <c r="H185" s="401"/>
      <c r="I185" s="361"/>
      <c r="J185" s="361"/>
      <c r="K185" s="479"/>
      <c r="L185" s="361"/>
      <c r="M185" s="489"/>
      <c r="N185" s="479"/>
      <c r="O185" s="361"/>
      <c r="P185" s="343"/>
      <c r="Q185" s="361"/>
      <c r="R185" s="361"/>
      <c r="S185" s="361"/>
      <c r="T185" s="361"/>
      <c r="U185" s="361"/>
      <c r="V185" s="361"/>
      <c r="W185" s="486"/>
      <c r="X185" s="361"/>
      <c r="Y185" s="361"/>
      <c r="Z185" s="361"/>
      <c r="AA185" s="361"/>
      <c r="AB185" s="361"/>
      <c r="AC185" s="361"/>
      <c r="AD185" s="581"/>
      <c r="AE185" s="475"/>
      <c r="AF185" s="536"/>
      <c r="AG185" s="550"/>
      <c r="AH185" s="288"/>
      <c r="AI185" s="288"/>
      <c r="AJ185" s="288"/>
      <c r="AK185" s="291"/>
      <c r="AL185" s="288"/>
      <c r="AM185" s="288"/>
      <c r="AN185" s="510"/>
      <c r="AO185" s="99" t="s">
        <v>264</v>
      </c>
      <c r="AP185" s="168" t="s">
        <v>265</v>
      </c>
      <c r="AQ185" s="556"/>
      <c r="AR185" s="275"/>
      <c r="AS185" s="275"/>
      <c r="AT185" s="275"/>
      <c r="AU185" s="275"/>
      <c r="AV185" s="359"/>
      <c r="AW185" s="361"/>
      <c r="AX185" s="359"/>
      <c r="AY185" s="361"/>
      <c r="AZ185" s="361"/>
      <c r="BA185" s="365"/>
      <c r="BB185" s="365"/>
      <c r="BC185" s="365"/>
      <c r="BD185" s="365"/>
      <c r="BE185" s="365"/>
      <c r="BF185" s="365"/>
      <c r="BG185" s="365"/>
      <c r="BH185" s="365"/>
      <c r="BI185" s="365"/>
      <c r="BJ185" s="365"/>
      <c r="BK185" s="365"/>
      <c r="BL185" s="365"/>
      <c r="BM185" s="363"/>
      <c r="BN185" s="275"/>
      <c r="BO185" s="46"/>
      <c r="BP185" s="46"/>
      <c r="BQ185" s="46"/>
      <c r="BR185" s="46"/>
      <c r="BS185" s="317"/>
      <c r="BT185" s="46"/>
      <c r="BU185" s="46"/>
      <c r="BV185" s="46"/>
      <c r="BW185" s="46"/>
      <c r="BX185" s="46"/>
      <c r="BY185" s="275"/>
      <c r="BZ185" s="46"/>
      <c r="CA185" s="334"/>
      <c r="CB185" s="275"/>
      <c r="CC185" s="46"/>
      <c r="CD185" s="46"/>
      <c r="CE185" s="46"/>
      <c r="CF185" s="46"/>
      <c r="CG185" s="317"/>
      <c r="CH185" s="46"/>
      <c r="CI185" s="46"/>
      <c r="CJ185" s="46"/>
      <c r="CK185" s="46"/>
      <c r="CL185" s="46"/>
      <c r="CM185" s="275"/>
      <c r="CN185" s="46"/>
      <c r="CO185" s="348"/>
      <c r="CP185" s="275"/>
      <c r="CQ185" s="46"/>
      <c r="CR185" s="46"/>
      <c r="CS185" s="46"/>
      <c r="CT185" s="46"/>
      <c r="CU185" s="317"/>
      <c r="CV185" s="275"/>
      <c r="CW185" s="46"/>
      <c r="CX185" s="46"/>
      <c r="CY185" s="46"/>
      <c r="CZ185" s="46"/>
      <c r="DA185" s="275"/>
      <c r="DB185" s="46"/>
      <c r="DC185" s="351"/>
      <c r="DD185" s="275"/>
      <c r="DE185" s="46"/>
      <c r="DF185" s="46"/>
      <c r="DG185" s="46"/>
      <c r="DH185" s="46"/>
      <c r="DI185" s="317"/>
      <c r="DJ185" s="275"/>
      <c r="DK185" s="46"/>
      <c r="DL185" s="46"/>
      <c r="DM185" s="46"/>
      <c r="DN185" s="46"/>
      <c r="DO185" s="275"/>
      <c r="DP185" s="46"/>
      <c r="DQ185" s="354"/>
      <c r="DR185" s="275"/>
      <c r="DS185" s="46"/>
      <c r="DT185" s="46"/>
      <c r="DU185" s="46"/>
      <c r="DV185" s="46"/>
      <c r="DW185" s="317"/>
      <c r="DX185" s="275"/>
      <c r="DY185" s="46"/>
      <c r="DZ185" s="46"/>
      <c r="EA185" s="46"/>
      <c r="EB185" s="46"/>
      <c r="EC185" s="275"/>
      <c r="ED185" s="46"/>
      <c r="EE185" s="357"/>
      <c r="EF185" s="49"/>
      <c r="EG185" s="275"/>
      <c r="EH185" s="275"/>
      <c r="EI185" s="38"/>
    </row>
    <row r="186" spans="1:139" ht="36.75" customHeight="1" x14ac:dyDescent="0.25">
      <c r="A186" s="479"/>
      <c r="B186" s="486"/>
      <c r="C186" s="401"/>
      <c r="D186" s="401"/>
      <c r="E186" s="401"/>
      <c r="F186" s="401"/>
      <c r="G186" s="401"/>
      <c r="H186" s="401"/>
      <c r="I186" s="361"/>
      <c r="J186" s="361"/>
      <c r="K186" s="479"/>
      <c r="L186" s="361"/>
      <c r="M186" s="489"/>
      <c r="N186" s="479"/>
      <c r="O186" s="361"/>
      <c r="P186" s="343"/>
      <c r="Q186" s="361"/>
      <c r="R186" s="361"/>
      <c r="S186" s="361"/>
      <c r="T186" s="361"/>
      <c r="U186" s="361"/>
      <c r="V186" s="361"/>
      <c r="W186" s="486"/>
      <c r="X186" s="361"/>
      <c r="Y186" s="361"/>
      <c r="Z186" s="361"/>
      <c r="AA186" s="361"/>
      <c r="AB186" s="361"/>
      <c r="AC186" s="361"/>
      <c r="AD186" s="581"/>
      <c r="AE186" s="475"/>
      <c r="AF186" s="536"/>
      <c r="AG186" s="550"/>
      <c r="AH186" s="288"/>
      <c r="AI186" s="288"/>
      <c r="AJ186" s="288"/>
      <c r="AK186" s="291"/>
      <c r="AL186" s="288"/>
      <c r="AM186" s="288"/>
      <c r="AN186" s="510"/>
      <c r="AO186" s="99" t="s">
        <v>266</v>
      </c>
      <c r="AP186" s="168" t="s">
        <v>267</v>
      </c>
      <c r="AQ186" s="556"/>
      <c r="AR186" s="275"/>
      <c r="AS186" s="275"/>
      <c r="AT186" s="275"/>
      <c r="AU186" s="275"/>
      <c r="AV186" s="359"/>
      <c r="AW186" s="361"/>
      <c r="AX186" s="359"/>
      <c r="AY186" s="361"/>
      <c r="AZ186" s="361"/>
      <c r="BA186" s="365"/>
      <c r="BB186" s="365"/>
      <c r="BC186" s="365"/>
      <c r="BD186" s="365"/>
      <c r="BE186" s="365"/>
      <c r="BF186" s="365"/>
      <c r="BG186" s="365"/>
      <c r="BH186" s="365"/>
      <c r="BI186" s="365"/>
      <c r="BJ186" s="365"/>
      <c r="BK186" s="365"/>
      <c r="BL186" s="365"/>
      <c r="BM186" s="363"/>
      <c r="BN186" s="275"/>
      <c r="BO186" s="46"/>
      <c r="BP186" s="46"/>
      <c r="BQ186" s="46"/>
      <c r="BR186" s="46"/>
      <c r="BS186" s="317"/>
      <c r="BT186" s="46"/>
      <c r="BU186" s="46"/>
      <c r="BV186" s="46"/>
      <c r="BW186" s="46"/>
      <c r="BX186" s="46"/>
      <c r="BY186" s="275"/>
      <c r="BZ186" s="46"/>
      <c r="CA186" s="334"/>
      <c r="CB186" s="275"/>
      <c r="CC186" s="46"/>
      <c r="CD186" s="46"/>
      <c r="CE186" s="46"/>
      <c r="CF186" s="46"/>
      <c r="CG186" s="317"/>
      <c r="CH186" s="46"/>
      <c r="CI186" s="46"/>
      <c r="CJ186" s="46"/>
      <c r="CK186" s="46"/>
      <c r="CL186" s="46"/>
      <c r="CM186" s="275"/>
      <c r="CN186" s="46"/>
      <c r="CO186" s="348"/>
      <c r="CP186" s="275"/>
      <c r="CQ186" s="46"/>
      <c r="CR186" s="46"/>
      <c r="CS186" s="46"/>
      <c r="CT186" s="46"/>
      <c r="CU186" s="317"/>
      <c r="CV186" s="275"/>
      <c r="CW186" s="46"/>
      <c r="CX186" s="46"/>
      <c r="CY186" s="46"/>
      <c r="CZ186" s="46"/>
      <c r="DA186" s="275"/>
      <c r="DB186" s="46"/>
      <c r="DC186" s="351"/>
      <c r="DD186" s="275"/>
      <c r="DE186" s="46"/>
      <c r="DF186" s="46"/>
      <c r="DG186" s="46"/>
      <c r="DH186" s="46"/>
      <c r="DI186" s="317"/>
      <c r="DJ186" s="275"/>
      <c r="DK186" s="46"/>
      <c r="DL186" s="46"/>
      <c r="DM186" s="46"/>
      <c r="DN186" s="46"/>
      <c r="DO186" s="275"/>
      <c r="DP186" s="46"/>
      <c r="DQ186" s="354"/>
      <c r="DR186" s="275"/>
      <c r="DS186" s="46"/>
      <c r="DT186" s="46"/>
      <c r="DU186" s="46"/>
      <c r="DV186" s="46"/>
      <c r="DW186" s="317"/>
      <c r="DX186" s="275"/>
      <c r="DY186" s="46"/>
      <c r="DZ186" s="46"/>
      <c r="EA186" s="46"/>
      <c r="EB186" s="46"/>
      <c r="EC186" s="275"/>
      <c r="ED186" s="46"/>
      <c r="EE186" s="357"/>
      <c r="EF186" s="49"/>
      <c r="EG186" s="275"/>
      <c r="EH186" s="275"/>
      <c r="EI186" s="38"/>
    </row>
    <row r="187" spans="1:139" ht="36.75" customHeight="1" x14ac:dyDescent="0.25">
      <c r="A187" s="479"/>
      <c r="B187" s="486"/>
      <c r="C187" s="401"/>
      <c r="D187" s="401"/>
      <c r="E187" s="401"/>
      <c r="F187" s="401"/>
      <c r="G187" s="401"/>
      <c r="H187" s="401"/>
      <c r="I187" s="361"/>
      <c r="J187" s="361"/>
      <c r="K187" s="479"/>
      <c r="L187" s="361"/>
      <c r="M187" s="489"/>
      <c r="N187" s="479"/>
      <c r="O187" s="361"/>
      <c r="P187" s="343"/>
      <c r="Q187" s="361"/>
      <c r="R187" s="361"/>
      <c r="S187" s="361"/>
      <c r="T187" s="361"/>
      <c r="U187" s="361"/>
      <c r="V187" s="361"/>
      <c r="W187" s="486"/>
      <c r="X187" s="361"/>
      <c r="Y187" s="361"/>
      <c r="Z187" s="361"/>
      <c r="AA187" s="361"/>
      <c r="AB187" s="361"/>
      <c r="AC187" s="361"/>
      <c r="AD187" s="581"/>
      <c r="AE187" s="475"/>
      <c r="AF187" s="536"/>
      <c r="AG187" s="550"/>
      <c r="AH187" s="288"/>
      <c r="AI187" s="288"/>
      <c r="AJ187" s="288"/>
      <c r="AK187" s="291"/>
      <c r="AL187" s="288"/>
      <c r="AM187" s="288"/>
      <c r="AN187" s="510"/>
      <c r="AO187" s="99" t="s">
        <v>268</v>
      </c>
      <c r="AP187" s="168" t="s">
        <v>269</v>
      </c>
      <c r="AQ187" s="556"/>
      <c r="AR187" s="275"/>
      <c r="AS187" s="275"/>
      <c r="AT187" s="275"/>
      <c r="AU187" s="275"/>
      <c r="AV187" s="359"/>
      <c r="AW187" s="361"/>
      <c r="AX187" s="359"/>
      <c r="AY187" s="361"/>
      <c r="AZ187" s="361"/>
      <c r="BA187" s="365"/>
      <c r="BB187" s="365"/>
      <c r="BC187" s="365"/>
      <c r="BD187" s="365"/>
      <c r="BE187" s="365"/>
      <c r="BF187" s="365"/>
      <c r="BG187" s="365"/>
      <c r="BH187" s="365"/>
      <c r="BI187" s="365"/>
      <c r="BJ187" s="365"/>
      <c r="BK187" s="365"/>
      <c r="BL187" s="365"/>
      <c r="BM187" s="363"/>
      <c r="BN187" s="275"/>
      <c r="BO187" s="46"/>
      <c r="BP187" s="46"/>
      <c r="BQ187" s="46"/>
      <c r="BR187" s="46"/>
      <c r="BS187" s="317"/>
      <c r="BT187" s="46"/>
      <c r="BU187" s="46"/>
      <c r="BV187" s="46"/>
      <c r="BW187" s="46"/>
      <c r="BX187" s="46"/>
      <c r="BY187" s="275"/>
      <c r="BZ187" s="46"/>
      <c r="CA187" s="334"/>
      <c r="CB187" s="275"/>
      <c r="CC187" s="46"/>
      <c r="CD187" s="46"/>
      <c r="CE187" s="46"/>
      <c r="CF187" s="46"/>
      <c r="CG187" s="317"/>
      <c r="CH187" s="46"/>
      <c r="CI187" s="46"/>
      <c r="CJ187" s="46"/>
      <c r="CK187" s="46"/>
      <c r="CL187" s="46"/>
      <c r="CM187" s="275"/>
      <c r="CN187" s="46"/>
      <c r="CO187" s="348"/>
      <c r="CP187" s="275"/>
      <c r="CQ187" s="46"/>
      <c r="CR187" s="46"/>
      <c r="CS187" s="46"/>
      <c r="CT187" s="46"/>
      <c r="CU187" s="317"/>
      <c r="CV187" s="275"/>
      <c r="CW187" s="46"/>
      <c r="CX187" s="46"/>
      <c r="CY187" s="46"/>
      <c r="CZ187" s="46"/>
      <c r="DA187" s="275"/>
      <c r="DB187" s="46"/>
      <c r="DC187" s="351"/>
      <c r="DD187" s="275"/>
      <c r="DE187" s="46"/>
      <c r="DF187" s="46"/>
      <c r="DG187" s="46"/>
      <c r="DH187" s="46"/>
      <c r="DI187" s="317"/>
      <c r="DJ187" s="275"/>
      <c r="DK187" s="46"/>
      <c r="DL187" s="46"/>
      <c r="DM187" s="46"/>
      <c r="DN187" s="46"/>
      <c r="DO187" s="275"/>
      <c r="DP187" s="46"/>
      <c r="DQ187" s="354"/>
      <c r="DR187" s="275"/>
      <c r="DS187" s="46"/>
      <c r="DT187" s="46"/>
      <c r="DU187" s="46"/>
      <c r="DV187" s="46"/>
      <c r="DW187" s="317"/>
      <c r="DX187" s="275"/>
      <c r="DY187" s="46"/>
      <c r="DZ187" s="46"/>
      <c r="EA187" s="46"/>
      <c r="EB187" s="46"/>
      <c r="EC187" s="275"/>
      <c r="ED187" s="46"/>
      <c r="EE187" s="357"/>
      <c r="EF187" s="49"/>
      <c r="EG187" s="275"/>
      <c r="EH187" s="275"/>
      <c r="EI187" s="38"/>
    </row>
    <row r="188" spans="1:139" ht="36.75" customHeight="1" x14ac:dyDescent="0.25">
      <c r="A188" s="479"/>
      <c r="B188" s="486"/>
      <c r="C188" s="401"/>
      <c r="D188" s="401"/>
      <c r="E188" s="401"/>
      <c r="F188" s="401"/>
      <c r="G188" s="401"/>
      <c r="H188" s="401"/>
      <c r="I188" s="361"/>
      <c r="J188" s="361"/>
      <c r="K188" s="479"/>
      <c r="L188" s="361"/>
      <c r="M188" s="489"/>
      <c r="N188" s="479"/>
      <c r="O188" s="361"/>
      <c r="P188" s="343"/>
      <c r="Q188" s="361"/>
      <c r="R188" s="361"/>
      <c r="S188" s="361"/>
      <c r="T188" s="361"/>
      <c r="U188" s="361"/>
      <c r="V188" s="361"/>
      <c r="W188" s="486"/>
      <c r="X188" s="361"/>
      <c r="Y188" s="361"/>
      <c r="Z188" s="361"/>
      <c r="AA188" s="361"/>
      <c r="AB188" s="361"/>
      <c r="AC188" s="361"/>
      <c r="AD188" s="581"/>
      <c r="AE188" s="475"/>
      <c r="AF188" s="536"/>
      <c r="AG188" s="550"/>
      <c r="AH188" s="288"/>
      <c r="AI188" s="288"/>
      <c r="AJ188" s="288"/>
      <c r="AK188" s="291"/>
      <c r="AL188" s="288"/>
      <c r="AM188" s="288"/>
      <c r="AN188" s="510"/>
      <c r="AO188" s="99" t="s">
        <v>270</v>
      </c>
      <c r="AP188" s="168" t="s">
        <v>271</v>
      </c>
      <c r="AQ188" s="556"/>
      <c r="AR188" s="275"/>
      <c r="AS188" s="275"/>
      <c r="AT188" s="275"/>
      <c r="AU188" s="275"/>
      <c r="AV188" s="359"/>
      <c r="AW188" s="361"/>
      <c r="AX188" s="359"/>
      <c r="AY188" s="361"/>
      <c r="AZ188" s="361"/>
      <c r="BA188" s="365"/>
      <c r="BB188" s="365"/>
      <c r="BC188" s="365"/>
      <c r="BD188" s="365"/>
      <c r="BE188" s="365"/>
      <c r="BF188" s="365"/>
      <c r="BG188" s="365"/>
      <c r="BH188" s="365"/>
      <c r="BI188" s="365"/>
      <c r="BJ188" s="365"/>
      <c r="BK188" s="365"/>
      <c r="BL188" s="365"/>
      <c r="BM188" s="363"/>
      <c r="BN188" s="275"/>
      <c r="BO188" s="46"/>
      <c r="BP188" s="46"/>
      <c r="BQ188" s="46"/>
      <c r="BR188" s="46"/>
      <c r="BS188" s="317"/>
      <c r="BT188" s="46"/>
      <c r="BU188" s="46"/>
      <c r="BV188" s="46"/>
      <c r="BW188" s="46"/>
      <c r="BX188" s="46"/>
      <c r="BY188" s="275"/>
      <c r="BZ188" s="46"/>
      <c r="CA188" s="334"/>
      <c r="CB188" s="275"/>
      <c r="CC188" s="46"/>
      <c r="CD188" s="46"/>
      <c r="CE188" s="46"/>
      <c r="CF188" s="46"/>
      <c r="CG188" s="317"/>
      <c r="CH188" s="46"/>
      <c r="CI188" s="46"/>
      <c r="CJ188" s="46"/>
      <c r="CK188" s="46"/>
      <c r="CL188" s="46"/>
      <c r="CM188" s="275"/>
      <c r="CN188" s="46"/>
      <c r="CO188" s="348"/>
      <c r="CP188" s="275"/>
      <c r="CQ188" s="46"/>
      <c r="CR188" s="46"/>
      <c r="CS188" s="46"/>
      <c r="CT188" s="46"/>
      <c r="CU188" s="317"/>
      <c r="CV188" s="275"/>
      <c r="CW188" s="46"/>
      <c r="CX188" s="46"/>
      <c r="CY188" s="46"/>
      <c r="CZ188" s="46"/>
      <c r="DA188" s="275"/>
      <c r="DB188" s="46"/>
      <c r="DC188" s="351"/>
      <c r="DD188" s="275"/>
      <c r="DE188" s="46"/>
      <c r="DF188" s="46"/>
      <c r="DG188" s="46"/>
      <c r="DH188" s="46"/>
      <c r="DI188" s="317"/>
      <c r="DJ188" s="275"/>
      <c r="DK188" s="46"/>
      <c r="DL188" s="46"/>
      <c r="DM188" s="46"/>
      <c r="DN188" s="46"/>
      <c r="DO188" s="275"/>
      <c r="DP188" s="46"/>
      <c r="DQ188" s="354"/>
      <c r="DR188" s="275"/>
      <c r="DS188" s="46"/>
      <c r="DT188" s="46"/>
      <c r="DU188" s="46"/>
      <c r="DV188" s="46"/>
      <c r="DW188" s="317"/>
      <c r="DX188" s="275"/>
      <c r="DY188" s="46"/>
      <c r="DZ188" s="46"/>
      <c r="EA188" s="46"/>
      <c r="EB188" s="46"/>
      <c r="EC188" s="275"/>
      <c r="ED188" s="46"/>
      <c r="EE188" s="357"/>
      <c r="EF188" s="49"/>
      <c r="EG188" s="275"/>
      <c r="EH188" s="275"/>
      <c r="EI188" s="38"/>
    </row>
    <row r="189" spans="1:139" ht="36.75" customHeight="1" x14ac:dyDescent="0.25">
      <c r="A189" s="479"/>
      <c r="B189" s="486"/>
      <c r="C189" s="401"/>
      <c r="D189" s="401"/>
      <c r="E189" s="401"/>
      <c r="F189" s="401"/>
      <c r="G189" s="401"/>
      <c r="H189" s="401"/>
      <c r="I189" s="361"/>
      <c r="J189" s="361"/>
      <c r="K189" s="479"/>
      <c r="L189" s="361"/>
      <c r="M189" s="489"/>
      <c r="N189" s="479"/>
      <c r="O189" s="361"/>
      <c r="P189" s="343"/>
      <c r="Q189" s="361"/>
      <c r="R189" s="361"/>
      <c r="S189" s="361"/>
      <c r="T189" s="361"/>
      <c r="U189" s="361"/>
      <c r="V189" s="361"/>
      <c r="W189" s="486"/>
      <c r="X189" s="361"/>
      <c r="Y189" s="361"/>
      <c r="Z189" s="361"/>
      <c r="AA189" s="361"/>
      <c r="AB189" s="361"/>
      <c r="AC189" s="361"/>
      <c r="AD189" s="581"/>
      <c r="AE189" s="475"/>
      <c r="AF189" s="536"/>
      <c r="AG189" s="550"/>
      <c r="AH189" s="288"/>
      <c r="AI189" s="288"/>
      <c r="AJ189" s="288"/>
      <c r="AK189" s="291"/>
      <c r="AL189" s="288"/>
      <c r="AM189" s="288"/>
      <c r="AN189" s="510"/>
      <c r="AO189" s="99" t="s">
        <v>272</v>
      </c>
      <c r="AP189" s="168" t="s">
        <v>273</v>
      </c>
      <c r="AQ189" s="556"/>
      <c r="AR189" s="275"/>
      <c r="AS189" s="275"/>
      <c r="AT189" s="275"/>
      <c r="AU189" s="275"/>
      <c r="AV189" s="359"/>
      <c r="AW189" s="361"/>
      <c r="AX189" s="359"/>
      <c r="AY189" s="361"/>
      <c r="AZ189" s="361"/>
      <c r="BA189" s="365"/>
      <c r="BB189" s="365"/>
      <c r="BC189" s="365"/>
      <c r="BD189" s="365"/>
      <c r="BE189" s="365"/>
      <c r="BF189" s="365"/>
      <c r="BG189" s="365"/>
      <c r="BH189" s="365"/>
      <c r="BI189" s="365"/>
      <c r="BJ189" s="365"/>
      <c r="BK189" s="365"/>
      <c r="BL189" s="365"/>
      <c r="BM189" s="363"/>
      <c r="BN189" s="275"/>
      <c r="BO189" s="46"/>
      <c r="BP189" s="46"/>
      <c r="BQ189" s="46"/>
      <c r="BR189" s="46"/>
      <c r="BS189" s="317"/>
      <c r="BT189" s="46"/>
      <c r="BU189" s="46"/>
      <c r="BV189" s="46"/>
      <c r="BW189" s="46"/>
      <c r="BX189" s="46"/>
      <c r="BY189" s="275"/>
      <c r="BZ189" s="46"/>
      <c r="CA189" s="334"/>
      <c r="CB189" s="275"/>
      <c r="CC189" s="46"/>
      <c r="CD189" s="46"/>
      <c r="CE189" s="46"/>
      <c r="CF189" s="46"/>
      <c r="CG189" s="317"/>
      <c r="CH189" s="46"/>
      <c r="CI189" s="46"/>
      <c r="CJ189" s="46"/>
      <c r="CK189" s="46"/>
      <c r="CL189" s="46"/>
      <c r="CM189" s="275"/>
      <c r="CN189" s="46"/>
      <c r="CO189" s="348"/>
      <c r="CP189" s="275"/>
      <c r="CQ189" s="46"/>
      <c r="CR189" s="46"/>
      <c r="CS189" s="46"/>
      <c r="CT189" s="46"/>
      <c r="CU189" s="317"/>
      <c r="CV189" s="275"/>
      <c r="CW189" s="46"/>
      <c r="CX189" s="46"/>
      <c r="CY189" s="46"/>
      <c r="CZ189" s="46"/>
      <c r="DA189" s="275"/>
      <c r="DB189" s="46"/>
      <c r="DC189" s="351"/>
      <c r="DD189" s="275"/>
      <c r="DE189" s="46"/>
      <c r="DF189" s="46"/>
      <c r="DG189" s="46"/>
      <c r="DH189" s="46"/>
      <c r="DI189" s="317"/>
      <c r="DJ189" s="275"/>
      <c r="DK189" s="46"/>
      <c r="DL189" s="46"/>
      <c r="DM189" s="46"/>
      <c r="DN189" s="46"/>
      <c r="DO189" s="275"/>
      <c r="DP189" s="46"/>
      <c r="DQ189" s="354"/>
      <c r="DR189" s="275"/>
      <c r="DS189" s="46"/>
      <c r="DT189" s="46"/>
      <c r="DU189" s="46"/>
      <c r="DV189" s="46"/>
      <c r="DW189" s="317"/>
      <c r="DX189" s="275"/>
      <c r="DY189" s="46"/>
      <c r="DZ189" s="46"/>
      <c r="EA189" s="46"/>
      <c r="EB189" s="46"/>
      <c r="EC189" s="275"/>
      <c r="ED189" s="46"/>
      <c r="EE189" s="357"/>
      <c r="EF189" s="49"/>
      <c r="EG189" s="275"/>
      <c r="EH189" s="275"/>
      <c r="EI189" s="38"/>
    </row>
    <row r="190" spans="1:139" ht="36.75" customHeight="1" x14ac:dyDescent="0.25">
      <c r="A190" s="479"/>
      <c r="B190" s="486"/>
      <c r="C190" s="401"/>
      <c r="D190" s="401"/>
      <c r="E190" s="401"/>
      <c r="F190" s="401"/>
      <c r="G190" s="401"/>
      <c r="H190" s="401"/>
      <c r="I190" s="361"/>
      <c r="J190" s="361"/>
      <c r="K190" s="479"/>
      <c r="L190" s="361"/>
      <c r="M190" s="489"/>
      <c r="N190" s="479"/>
      <c r="O190" s="361"/>
      <c r="P190" s="343"/>
      <c r="Q190" s="361"/>
      <c r="R190" s="361"/>
      <c r="S190" s="361"/>
      <c r="T190" s="361"/>
      <c r="U190" s="361"/>
      <c r="V190" s="361"/>
      <c r="W190" s="486"/>
      <c r="X190" s="361"/>
      <c r="Y190" s="361"/>
      <c r="Z190" s="361"/>
      <c r="AA190" s="361"/>
      <c r="AB190" s="361"/>
      <c r="AC190" s="361"/>
      <c r="AD190" s="581"/>
      <c r="AE190" s="475"/>
      <c r="AF190" s="536"/>
      <c r="AG190" s="550"/>
      <c r="AH190" s="288"/>
      <c r="AI190" s="288"/>
      <c r="AJ190" s="288"/>
      <c r="AK190" s="291"/>
      <c r="AL190" s="288"/>
      <c r="AM190" s="288"/>
      <c r="AN190" s="285"/>
      <c r="AO190" s="157" t="s">
        <v>274</v>
      </c>
      <c r="AP190" s="168" t="s">
        <v>275</v>
      </c>
      <c r="AQ190" s="556"/>
      <c r="AR190" s="276"/>
      <c r="AS190" s="276"/>
      <c r="AT190" s="276"/>
      <c r="AU190" s="276"/>
      <c r="AV190" s="359"/>
      <c r="AW190" s="361"/>
      <c r="AX190" s="359"/>
      <c r="AY190" s="361"/>
      <c r="AZ190" s="361"/>
      <c r="BA190" s="365"/>
      <c r="BB190" s="365"/>
      <c r="BC190" s="365"/>
      <c r="BD190" s="365"/>
      <c r="BE190" s="365"/>
      <c r="BF190" s="365"/>
      <c r="BG190" s="365"/>
      <c r="BH190" s="365"/>
      <c r="BI190" s="365"/>
      <c r="BJ190" s="365"/>
      <c r="BK190" s="365"/>
      <c r="BL190" s="365"/>
      <c r="BM190" s="363"/>
      <c r="BN190" s="276"/>
      <c r="BO190" s="46"/>
      <c r="BP190" s="46"/>
      <c r="BQ190" s="46"/>
      <c r="BR190" s="46"/>
      <c r="BS190" s="317"/>
      <c r="BT190" s="46"/>
      <c r="BU190" s="46"/>
      <c r="BV190" s="46"/>
      <c r="BW190" s="46"/>
      <c r="BX190" s="46"/>
      <c r="BY190" s="276"/>
      <c r="BZ190" s="46"/>
      <c r="CA190" s="334"/>
      <c r="CB190" s="276"/>
      <c r="CC190" s="46"/>
      <c r="CD190" s="46"/>
      <c r="CE190" s="46"/>
      <c r="CF190" s="46"/>
      <c r="CG190" s="317"/>
      <c r="CH190" s="46"/>
      <c r="CI190" s="46"/>
      <c r="CJ190" s="46"/>
      <c r="CK190" s="46"/>
      <c r="CL190" s="46"/>
      <c r="CM190" s="276"/>
      <c r="CN190" s="46"/>
      <c r="CO190" s="348"/>
      <c r="CP190" s="276"/>
      <c r="CQ190" s="46"/>
      <c r="CR190" s="46"/>
      <c r="CS190" s="46"/>
      <c r="CT190" s="46"/>
      <c r="CU190" s="317"/>
      <c r="CV190" s="276"/>
      <c r="CW190" s="46"/>
      <c r="CX190" s="46"/>
      <c r="CY190" s="46"/>
      <c r="CZ190" s="46"/>
      <c r="DA190" s="276"/>
      <c r="DB190" s="46"/>
      <c r="DC190" s="351"/>
      <c r="DD190" s="276"/>
      <c r="DE190" s="46"/>
      <c r="DF190" s="46"/>
      <c r="DG190" s="46"/>
      <c r="DH190" s="46"/>
      <c r="DI190" s="317"/>
      <c r="DJ190" s="276"/>
      <c r="DK190" s="46"/>
      <c r="DL190" s="46"/>
      <c r="DM190" s="46"/>
      <c r="DN190" s="46"/>
      <c r="DO190" s="276"/>
      <c r="DP190" s="46"/>
      <c r="DQ190" s="354"/>
      <c r="DR190" s="276"/>
      <c r="DS190" s="46"/>
      <c r="DT190" s="46"/>
      <c r="DU190" s="46"/>
      <c r="DV190" s="46"/>
      <c r="DW190" s="317"/>
      <c r="DX190" s="276"/>
      <c r="DY190" s="46"/>
      <c r="DZ190" s="46"/>
      <c r="EA190" s="46"/>
      <c r="EB190" s="46"/>
      <c r="EC190" s="276"/>
      <c r="ED190" s="46"/>
      <c r="EE190" s="357"/>
      <c r="EF190" s="49"/>
      <c r="EG190" s="276"/>
      <c r="EH190" s="276"/>
      <c r="EI190" s="38"/>
    </row>
    <row r="191" spans="1:139" ht="36.75" customHeight="1" x14ac:dyDescent="0.25">
      <c r="A191" s="479"/>
      <c r="B191" s="486"/>
      <c r="C191" s="401"/>
      <c r="D191" s="401"/>
      <c r="E191" s="401"/>
      <c r="F191" s="401"/>
      <c r="G191" s="401"/>
      <c r="H191" s="401"/>
      <c r="I191" s="361"/>
      <c r="J191" s="361"/>
      <c r="K191" s="479"/>
      <c r="L191" s="361"/>
      <c r="M191" s="489"/>
      <c r="N191" s="479"/>
      <c r="O191" s="361"/>
      <c r="P191" s="343"/>
      <c r="Q191" s="361"/>
      <c r="R191" s="361"/>
      <c r="S191" s="361"/>
      <c r="T191" s="361"/>
      <c r="U191" s="361"/>
      <c r="V191" s="361"/>
      <c r="W191" s="486"/>
      <c r="X191" s="361"/>
      <c r="Y191" s="361"/>
      <c r="Z191" s="361"/>
      <c r="AA191" s="361"/>
      <c r="AB191" s="361"/>
      <c r="AC191" s="361"/>
      <c r="AD191" s="581"/>
      <c r="AE191" s="475"/>
      <c r="AF191" s="536"/>
      <c r="AG191" s="550"/>
      <c r="AH191" s="288"/>
      <c r="AI191" s="288"/>
      <c r="AJ191" s="288"/>
      <c r="AK191" s="291"/>
      <c r="AL191" s="288"/>
      <c r="AM191" s="288"/>
      <c r="AN191" s="285"/>
      <c r="AO191" s="154" t="s">
        <v>359</v>
      </c>
      <c r="AP191" s="168" t="s">
        <v>367</v>
      </c>
      <c r="AQ191" s="556"/>
      <c r="AR191" s="153"/>
      <c r="AS191" s="153"/>
      <c r="AT191" s="153"/>
      <c r="AU191" s="153"/>
      <c r="AV191" s="359"/>
      <c r="AW191" s="361"/>
      <c r="AX191" s="359"/>
      <c r="AY191" s="361"/>
      <c r="AZ191" s="361"/>
      <c r="BA191" s="365"/>
      <c r="BB191" s="365"/>
      <c r="BC191" s="365"/>
      <c r="BD191" s="365"/>
      <c r="BE191" s="365"/>
      <c r="BF191" s="365"/>
      <c r="BG191" s="365"/>
      <c r="BH191" s="365"/>
      <c r="BI191" s="365"/>
      <c r="BJ191" s="365"/>
      <c r="BK191" s="365"/>
      <c r="BL191" s="365"/>
      <c r="BM191" s="363"/>
      <c r="BN191" s="153"/>
      <c r="BO191" s="156"/>
      <c r="BP191" s="156"/>
      <c r="BQ191" s="156"/>
      <c r="BR191" s="156"/>
      <c r="BS191" s="317"/>
      <c r="BT191" s="156"/>
      <c r="BU191" s="156"/>
      <c r="BV191" s="156"/>
      <c r="BW191" s="156"/>
      <c r="BX191" s="156"/>
      <c r="BY191" s="153"/>
      <c r="BZ191" s="156"/>
      <c r="CA191" s="334"/>
      <c r="CB191" s="153"/>
      <c r="CC191" s="156"/>
      <c r="CD191" s="156"/>
      <c r="CE191" s="156"/>
      <c r="CF191" s="156"/>
      <c r="CG191" s="317"/>
      <c r="CH191" s="156"/>
      <c r="CI191" s="156"/>
      <c r="CJ191" s="156"/>
      <c r="CK191" s="156"/>
      <c r="CL191" s="156"/>
      <c r="CM191" s="153"/>
      <c r="CN191" s="156"/>
      <c r="CO191" s="348"/>
      <c r="CP191" s="153"/>
      <c r="CQ191" s="156"/>
      <c r="CR191" s="156"/>
      <c r="CS191" s="156"/>
      <c r="CT191" s="156"/>
      <c r="CU191" s="317"/>
      <c r="CV191" s="153"/>
      <c r="CW191" s="156"/>
      <c r="CX191" s="156"/>
      <c r="CY191" s="156"/>
      <c r="CZ191" s="156"/>
      <c r="DA191" s="153"/>
      <c r="DB191" s="156"/>
      <c r="DC191" s="351"/>
      <c r="DD191" s="153"/>
      <c r="DE191" s="156"/>
      <c r="DF191" s="156"/>
      <c r="DG191" s="156"/>
      <c r="DH191" s="156"/>
      <c r="DI191" s="317"/>
      <c r="DJ191" s="153"/>
      <c r="DK191" s="156"/>
      <c r="DL191" s="156"/>
      <c r="DM191" s="156"/>
      <c r="DN191" s="156"/>
      <c r="DO191" s="153"/>
      <c r="DP191" s="156"/>
      <c r="DQ191" s="354"/>
      <c r="DR191" s="153"/>
      <c r="DS191" s="156"/>
      <c r="DT191" s="156"/>
      <c r="DU191" s="156"/>
      <c r="DV191" s="156"/>
      <c r="DW191" s="317"/>
      <c r="DX191" s="153"/>
      <c r="DY191" s="156"/>
      <c r="DZ191" s="156"/>
      <c r="EA191" s="156"/>
      <c r="EB191" s="156"/>
      <c r="EC191" s="153"/>
      <c r="ED191" s="156"/>
      <c r="EE191" s="357"/>
      <c r="EF191" s="56"/>
      <c r="EG191" s="153"/>
      <c r="EH191" s="153"/>
      <c r="EI191" s="38"/>
    </row>
    <row r="192" spans="1:139" ht="36.75" customHeight="1" x14ac:dyDescent="0.25">
      <c r="A192" s="479"/>
      <c r="B192" s="486"/>
      <c r="C192" s="401"/>
      <c r="D192" s="401"/>
      <c r="E192" s="401"/>
      <c r="F192" s="401"/>
      <c r="G192" s="401"/>
      <c r="H192" s="401"/>
      <c r="I192" s="361"/>
      <c r="J192" s="361"/>
      <c r="K192" s="479"/>
      <c r="L192" s="361"/>
      <c r="M192" s="489"/>
      <c r="N192" s="479"/>
      <c r="O192" s="361"/>
      <c r="P192" s="343"/>
      <c r="Q192" s="361"/>
      <c r="R192" s="361"/>
      <c r="S192" s="361"/>
      <c r="T192" s="361"/>
      <c r="U192" s="361"/>
      <c r="V192" s="361"/>
      <c r="W192" s="486"/>
      <c r="X192" s="361"/>
      <c r="Y192" s="361"/>
      <c r="Z192" s="361"/>
      <c r="AA192" s="361"/>
      <c r="AB192" s="361"/>
      <c r="AC192" s="361"/>
      <c r="AD192" s="581"/>
      <c r="AE192" s="475"/>
      <c r="AF192" s="536"/>
      <c r="AG192" s="550"/>
      <c r="AH192" s="288"/>
      <c r="AI192" s="288"/>
      <c r="AJ192" s="288"/>
      <c r="AK192" s="291"/>
      <c r="AL192" s="288"/>
      <c r="AM192" s="288"/>
      <c r="AN192" s="285"/>
      <c r="AO192" s="154" t="s">
        <v>360</v>
      </c>
      <c r="AP192" s="168" t="s">
        <v>368</v>
      </c>
      <c r="AQ192" s="556"/>
      <c r="AR192" s="153"/>
      <c r="AS192" s="153"/>
      <c r="AT192" s="153"/>
      <c r="AU192" s="153"/>
      <c r="AV192" s="359"/>
      <c r="AW192" s="361"/>
      <c r="AX192" s="359"/>
      <c r="AY192" s="361"/>
      <c r="AZ192" s="361"/>
      <c r="BA192" s="365"/>
      <c r="BB192" s="365"/>
      <c r="BC192" s="365"/>
      <c r="BD192" s="365"/>
      <c r="BE192" s="365"/>
      <c r="BF192" s="365"/>
      <c r="BG192" s="365"/>
      <c r="BH192" s="365"/>
      <c r="BI192" s="365"/>
      <c r="BJ192" s="365"/>
      <c r="BK192" s="365"/>
      <c r="BL192" s="365"/>
      <c r="BM192" s="363"/>
      <c r="BN192" s="153"/>
      <c r="BO192" s="156"/>
      <c r="BP192" s="156"/>
      <c r="BQ192" s="156"/>
      <c r="BR192" s="156"/>
      <c r="BS192" s="317"/>
      <c r="BT192" s="156"/>
      <c r="BU192" s="156"/>
      <c r="BV192" s="156"/>
      <c r="BW192" s="156"/>
      <c r="BX192" s="156"/>
      <c r="BY192" s="153"/>
      <c r="BZ192" s="156"/>
      <c r="CA192" s="334"/>
      <c r="CB192" s="153"/>
      <c r="CC192" s="156"/>
      <c r="CD192" s="156"/>
      <c r="CE192" s="156"/>
      <c r="CF192" s="156"/>
      <c r="CG192" s="317"/>
      <c r="CH192" s="156"/>
      <c r="CI192" s="156"/>
      <c r="CJ192" s="156"/>
      <c r="CK192" s="156"/>
      <c r="CL192" s="156"/>
      <c r="CM192" s="153"/>
      <c r="CN192" s="156"/>
      <c r="CO192" s="348"/>
      <c r="CP192" s="153"/>
      <c r="CQ192" s="156"/>
      <c r="CR192" s="156"/>
      <c r="CS192" s="156"/>
      <c r="CT192" s="156"/>
      <c r="CU192" s="317"/>
      <c r="CV192" s="153"/>
      <c r="CW192" s="156"/>
      <c r="CX192" s="156"/>
      <c r="CY192" s="156"/>
      <c r="CZ192" s="156"/>
      <c r="DA192" s="153"/>
      <c r="DB192" s="156"/>
      <c r="DC192" s="351"/>
      <c r="DD192" s="153"/>
      <c r="DE192" s="156"/>
      <c r="DF192" s="156"/>
      <c r="DG192" s="156"/>
      <c r="DH192" s="156"/>
      <c r="DI192" s="317"/>
      <c r="DJ192" s="153"/>
      <c r="DK192" s="156"/>
      <c r="DL192" s="156"/>
      <c r="DM192" s="156"/>
      <c r="DN192" s="156"/>
      <c r="DO192" s="153"/>
      <c r="DP192" s="156"/>
      <c r="DQ192" s="354"/>
      <c r="DR192" s="153"/>
      <c r="DS192" s="156"/>
      <c r="DT192" s="156"/>
      <c r="DU192" s="156"/>
      <c r="DV192" s="156"/>
      <c r="DW192" s="317"/>
      <c r="DX192" s="153"/>
      <c r="DY192" s="156"/>
      <c r="DZ192" s="156"/>
      <c r="EA192" s="156"/>
      <c r="EB192" s="156"/>
      <c r="EC192" s="153"/>
      <c r="ED192" s="156"/>
      <c r="EE192" s="357"/>
      <c r="EF192" s="56"/>
      <c r="EG192" s="153"/>
      <c r="EH192" s="153"/>
      <c r="EI192" s="38"/>
    </row>
    <row r="193" spans="1:139" ht="36.75" customHeight="1" x14ac:dyDescent="0.25">
      <c r="A193" s="479"/>
      <c r="B193" s="486"/>
      <c r="C193" s="401"/>
      <c r="D193" s="401"/>
      <c r="E193" s="401"/>
      <c r="F193" s="401"/>
      <c r="G193" s="401"/>
      <c r="H193" s="401"/>
      <c r="I193" s="361"/>
      <c r="J193" s="361"/>
      <c r="K193" s="479"/>
      <c r="L193" s="361"/>
      <c r="M193" s="489"/>
      <c r="N193" s="479"/>
      <c r="O193" s="361"/>
      <c r="P193" s="343"/>
      <c r="Q193" s="361"/>
      <c r="R193" s="361"/>
      <c r="S193" s="361"/>
      <c r="T193" s="361"/>
      <c r="U193" s="361"/>
      <c r="V193" s="361"/>
      <c r="W193" s="486"/>
      <c r="X193" s="361"/>
      <c r="Y193" s="361"/>
      <c r="Z193" s="361"/>
      <c r="AA193" s="361"/>
      <c r="AB193" s="361"/>
      <c r="AC193" s="361"/>
      <c r="AD193" s="581"/>
      <c r="AE193" s="475"/>
      <c r="AF193" s="536"/>
      <c r="AG193" s="550"/>
      <c r="AH193" s="288"/>
      <c r="AI193" s="288"/>
      <c r="AJ193" s="288"/>
      <c r="AK193" s="291"/>
      <c r="AL193" s="288"/>
      <c r="AM193" s="288"/>
      <c r="AN193" s="285"/>
      <c r="AO193" s="154" t="s">
        <v>361</v>
      </c>
      <c r="AP193" s="168" t="s">
        <v>369</v>
      </c>
      <c r="AQ193" s="556"/>
      <c r="AR193" s="153"/>
      <c r="AS193" s="153"/>
      <c r="AT193" s="153"/>
      <c r="AU193" s="153"/>
      <c r="AV193" s="359"/>
      <c r="AW193" s="361"/>
      <c r="AX193" s="359"/>
      <c r="AY193" s="361"/>
      <c r="AZ193" s="361"/>
      <c r="BA193" s="365"/>
      <c r="BB193" s="365"/>
      <c r="BC193" s="365"/>
      <c r="BD193" s="365"/>
      <c r="BE193" s="365"/>
      <c r="BF193" s="365"/>
      <c r="BG193" s="365"/>
      <c r="BH193" s="365"/>
      <c r="BI193" s="365"/>
      <c r="BJ193" s="365"/>
      <c r="BK193" s="365"/>
      <c r="BL193" s="365"/>
      <c r="BM193" s="363"/>
      <c r="BN193" s="153"/>
      <c r="BO193" s="156"/>
      <c r="BP193" s="156"/>
      <c r="BQ193" s="156"/>
      <c r="BR193" s="156"/>
      <c r="BS193" s="317"/>
      <c r="BT193" s="156"/>
      <c r="BU193" s="156"/>
      <c r="BV193" s="156"/>
      <c r="BW193" s="156"/>
      <c r="BX193" s="156"/>
      <c r="BY193" s="153"/>
      <c r="BZ193" s="156"/>
      <c r="CA193" s="334"/>
      <c r="CB193" s="153"/>
      <c r="CC193" s="156"/>
      <c r="CD193" s="156"/>
      <c r="CE193" s="156"/>
      <c r="CF193" s="156"/>
      <c r="CG193" s="317"/>
      <c r="CH193" s="156"/>
      <c r="CI193" s="156"/>
      <c r="CJ193" s="156"/>
      <c r="CK193" s="156"/>
      <c r="CL193" s="156"/>
      <c r="CM193" s="153"/>
      <c r="CN193" s="156"/>
      <c r="CO193" s="348"/>
      <c r="CP193" s="153"/>
      <c r="CQ193" s="156"/>
      <c r="CR193" s="156"/>
      <c r="CS193" s="156"/>
      <c r="CT193" s="156"/>
      <c r="CU193" s="317"/>
      <c r="CV193" s="153"/>
      <c r="CW193" s="156"/>
      <c r="CX193" s="156"/>
      <c r="CY193" s="156"/>
      <c r="CZ193" s="156"/>
      <c r="DA193" s="153"/>
      <c r="DB193" s="156"/>
      <c r="DC193" s="351"/>
      <c r="DD193" s="153"/>
      <c r="DE193" s="156"/>
      <c r="DF193" s="156"/>
      <c r="DG193" s="156"/>
      <c r="DH193" s="156"/>
      <c r="DI193" s="317"/>
      <c r="DJ193" s="153"/>
      <c r="DK193" s="156"/>
      <c r="DL193" s="156"/>
      <c r="DM193" s="156"/>
      <c r="DN193" s="156"/>
      <c r="DO193" s="153"/>
      <c r="DP193" s="156"/>
      <c r="DQ193" s="354"/>
      <c r="DR193" s="153"/>
      <c r="DS193" s="156"/>
      <c r="DT193" s="156"/>
      <c r="DU193" s="156"/>
      <c r="DV193" s="156"/>
      <c r="DW193" s="317"/>
      <c r="DX193" s="153"/>
      <c r="DY193" s="156"/>
      <c r="DZ193" s="156"/>
      <c r="EA193" s="156"/>
      <c r="EB193" s="156"/>
      <c r="EC193" s="153"/>
      <c r="ED193" s="156"/>
      <c r="EE193" s="357"/>
      <c r="EF193" s="56"/>
      <c r="EG193" s="153"/>
      <c r="EH193" s="153"/>
      <c r="EI193" s="38"/>
    </row>
    <row r="194" spans="1:139" ht="36.75" customHeight="1" x14ac:dyDescent="0.25">
      <c r="A194" s="479"/>
      <c r="B194" s="486"/>
      <c r="C194" s="401"/>
      <c r="D194" s="401"/>
      <c r="E194" s="401"/>
      <c r="F194" s="401"/>
      <c r="G194" s="401"/>
      <c r="H194" s="401"/>
      <c r="I194" s="361"/>
      <c r="J194" s="361"/>
      <c r="K194" s="479"/>
      <c r="L194" s="361"/>
      <c r="M194" s="489"/>
      <c r="N194" s="479"/>
      <c r="O194" s="361"/>
      <c r="P194" s="343"/>
      <c r="Q194" s="361"/>
      <c r="R194" s="361"/>
      <c r="S194" s="361"/>
      <c r="T194" s="361"/>
      <c r="U194" s="361"/>
      <c r="V194" s="361"/>
      <c r="W194" s="486"/>
      <c r="X194" s="361"/>
      <c r="Y194" s="361"/>
      <c r="Z194" s="361"/>
      <c r="AA194" s="361"/>
      <c r="AB194" s="361"/>
      <c r="AC194" s="361"/>
      <c r="AD194" s="581"/>
      <c r="AE194" s="475"/>
      <c r="AF194" s="536"/>
      <c r="AG194" s="550"/>
      <c r="AH194" s="288"/>
      <c r="AI194" s="288"/>
      <c r="AJ194" s="288"/>
      <c r="AK194" s="291"/>
      <c r="AL194" s="288"/>
      <c r="AM194" s="288"/>
      <c r="AN194" s="285"/>
      <c r="AO194" s="154" t="s">
        <v>362</v>
      </c>
      <c r="AP194" s="168" t="s">
        <v>370</v>
      </c>
      <c r="AQ194" s="556"/>
      <c r="AR194" s="153"/>
      <c r="AS194" s="153"/>
      <c r="AT194" s="153"/>
      <c r="AU194" s="153"/>
      <c r="AV194" s="359"/>
      <c r="AW194" s="361"/>
      <c r="AX194" s="359"/>
      <c r="AY194" s="361"/>
      <c r="AZ194" s="361"/>
      <c r="BA194" s="365"/>
      <c r="BB194" s="365"/>
      <c r="BC194" s="365"/>
      <c r="BD194" s="365"/>
      <c r="BE194" s="365"/>
      <c r="BF194" s="365"/>
      <c r="BG194" s="365"/>
      <c r="BH194" s="365"/>
      <c r="BI194" s="365"/>
      <c r="BJ194" s="365"/>
      <c r="BK194" s="365"/>
      <c r="BL194" s="365"/>
      <c r="BM194" s="363"/>
      <c r="BN194" s="153"/>
      <c r="BO194" s="156"/>
      <c r="BP194" s="156"/>
      <c r="BQ194" s="156"/>
      <c r="BR194" s="156"/>
      <c r="BS194" s="317"/>
      <c r="BT194" s="156"/>
      <c r="BU194" s="156"/>
      <c r="BV194" s="156"/>
      <c r="BW194" s="156"/>
      <c r="BX194" s="156"/>
      <c r="BY194" s="153"/>
      <c r="BZ194" s="156"/>
      <c r="CA194" s="334"/>
      <c r="CB194" s="153"/>
      <c r="CC194" s="156"/>
      <c r="CD194" s="156"/>
      <c r="CE194" s="156"/>
      <c r="CF194" s="156"/>
      <c r="CG194" s="317"/>
      <c r="CH194" s="156"/>
      <c r="CI194" s="156"/>
      <c r="CJ194" s="156"/>
      <c r="CK194" s="156"/>
      <c r="CL194" s="156"/>
      <c r="CM194" s="153"/>
      <c r="CN194" s="156"/>
      <c r="CO194" s="348"/>
      <c r="CP194" s="153"/>
      <c r="CQ194" s="156"/>
      <c r="CR194" s="156"/>
      <c r="CS194" s="156"/>
      <c r="CT194" s="156"/>
      <c r="CU194" s="317"/>
      <c r="CV194" s="153"/>
      <c r="CW194" s="156"/>
      <c r="CX194" s="156"/>
      <c r="CY194" s="156"/>
      <c r="CZ194" s="156"/>
      <c r="DA194" s="153"/>
      <c r="DB194" s="156"/>
      <c r="DC194" s="351"/>
      <c r="DD194" s="153"/>
      <c r="DE194" s="156"/>
      <c r="DF194" s="156"/>
      <c r="DG194" s="156"/>
      <c r="DH194" s="156"/>
      <c r="DI194" s="317"/>
      <c r="DJ194" s="153"/>
      <c r="DK194" s="156"/>
      <c r="DL194" s="156"/>
      <c r="DM194" s="156"/>
      <c r="DN194" s="156"/>
      <c r="DO194" s="153"/>
      <c r="DP194" s="156"/>
      <c r="DQ194" s="354"/>
      <c r="DR194" s="153"/>
      <c r="DS194" s="156"/>
      <c r="DT194" s="156"/>
      <c r="DU194" s="156"/>
      <c r="DV194" s="156"/>
      <c r="DW194" s="317"/>
      <c r="DX194" s="153"/>
      <c r="DY194" s="156"/>
      <c r="DZ194" s="156"/>
      <c r="EA194" s="156"/>
      <c r="EB194" s="156"/>
      <c r="EC194" s="153"/>
      <c r="ED194" s="156"/>
      <c r="EE194" s="357"/>
      <c r="EF194" s="56"/>
      <c r="EG194" s="153"/>
      <c r="EH194" s="153"/>
      <c r="EI194" s="38"/>
    </row>
    <row r="195" spans="1:139" ht="36.75" customHeight="1" x14ac:dyDescent="0.25">
      <c r="A195" s="479"/>
      <c r="B195" s="486"/>
      <c r="C195" s="401"/>
      <c r="D195" s="401"/>
      <c r="E195" s="401"/>
      <c r="F195" s="401"/>
      <c r="G195" s="401"/>
      <c r="H195" s="401"/>
      <c r="I195" s="361"/>
      <c r="J195" s="361"/>
      <c r="K195" s="479"/>
      <c r="L195" s="361"/>
      <c r="M195" s="489"/>
      <c r="N195" s="479"/>
      <c r="O195" s="361"/>
      <c r="P195" s="343"/>
      <c r="Q195" s="361"/>
      <c r="R195" s="361"/>
      <c r="S195" s="361"/>
      <c r="T195" s="361"/>
      <c r="U195" s="361"/>
      <c r="V195" s="361"/>
      <c r="W195" s="486"/>
      <c r="X195" s="361"/>
      <c r="Y195" s="361"/>
      <c r="Z195" s="361"/>
      <c r="AA195" s="361"/>
      <c r="AB195" s="361"/>
      <c r="AC195" s="361"/>
      <c r="AD195" s="581"/>
      <c r="AE195" s="475"/>
      <c r="AF195" s="536"/>
      <c r="AG195" s="550"/>
      <c r="AH195" s="288"/>
      <c r="AI195" s="288"/>
      <c r="AJ195" s="288"/>
      <c r="AK195" s="291"/>
      <c r="AL195" s="288"/>
      <c r="AM195" s="288"/>
      <c r="AN195" s="285"/>
      <c r="AO195" s="154" t="s">
        <v>363</v>
      </c>
      <c r="AP195" s="168" t="s">
        <v>371</v>
      </c>
      <c r="AQ195" s="556"/>
      <c r="AR195" s="153"/>
      <c r="AS195" s="153"/>
      <c r="AT195" s="153"/>
      <c r="AU195" s="153"/>
      <c r="AV195" s="359"/>
      <c r="AW195" s="361"/>
      <c r="AX195" s="359"/>
      <c r="AY195" s="361"/>
      <c r="AZ195" s="361"/>
      <c r="BA195" s="365"/>
      <c r="BB195" s="365"/>
      <c r="BC195" s="365"/>
      <c r="BD195" s="365"/>
      <c r="BE195" s="365"/>
      <c r="BF195" s="365"/>
      <c r="BG195" s="365"/>
      <c r="BH195" s="365"/>
      <c r="BI195" s="365"/>
      <c r="BJ195" s="365"/>
      <c r="BK195" s="365"/>
      <c r="BL195" s="365"/>
      <c r="BM195" s="363"/>
      <c r="BN195" s="153"/>
      <c r="BO195" s="156"/>
      <c r="BP195" s="156"/>
      <c r="BQ195" s="156"/>
      <c r="BR195" s="156"/>
      <c r="BS195" s="317"/>
      <c r="BT195" s="156"/>
      <c r="BU195" s="156"/>
      <c r="BV195" s="156"/>
      <c r="BW195" s="156"/>
      <c r="BX195" s="156"/>
      <c r="BY195" s="153"/>
      <c r="BZ195" s="156"/>
      <c r="CA195" s="334"/>
      <c r="CB195" s="153"/>
      <c r="CC195" s="156"/>
      <c r="CD195" s="156"/>
      <c r="CE195" s="156"/>
      <c r="CF195" s="156"/>
      <c r="CG195" s="317"/>
      <c r="CH195" s="156"/>
      <c r="CI195" s="156"/>
      <c r="CJ195" s="156"/>
      <c r="CK195" s="156"/>
      <c r="CL195" s="156"/>
      <c r="CM195" s="153"/>
      <c r="CN195" s="156"/>
      <c r="CO195" s="348"/>
      <c r="CP195" s="153"/>
      <c r="CQ195" s="156"/>
      <c r="CR195" s="156"/>
      <c r="CS195" s="156"/>
      <c r="CT195" s="156"/>
      <c r="CU195" s="317"/>
      <c r="CV195" s="153"/>
      <c r="CW195" s="156"/>
      <c r="CX195" s="156"/>
      <c r="CY195" s="156"/>
      <c r="CZ195" s="156"/>
      <c r="DA195" s="153"/>
      <c r="DB195" s="156"/>
      <c r="DC195" s="351"/>
      <c r="DD195" s="153"/>
      <c r="DE195" s="156"/>
      <c r="DF195" s="156"/>
      <c r="DG195" s="156"/>
      <c r="DH195" s="156"/>
      <c r="DI195" s="317"/>
      <c r="DJ195" s="153"/>
      <c r="DK195" s="156"/>
      <c r="DL195" s="156"/>
      <c r="DM195" s="156"/>
      <c r="DN195" s="156"/>
      <c r="DO195" s="153"/>
      <c r="DP195" s="156"/>
      <c r="DQ195" s="354"/>
      <c r="DR195" s="153"/>
      <c r="DS195" s="156"/>
      <c r="DT195" s="156"/>
      <c r="DU195" s="156"/>
      <c r="DV195" s="156"/>
      <c r="DW195" s="317"/>
      <c r="DX195" s="153"/>
      <c r="DY195" s="156"/>
      <c r="DZ195" s="156"/>
      <c r="EA195" s="156"/>
      <c r="EB195" s="156"/>
      <c r="EC195" s="153"/>
      <c r="ED195" s="156"/>
      <c r="EE195" s="357"/>
      <c r="EF195" s="56"/>
      <c r="EG195" s="153"/>
      <c r="EH195" s="153"/>
      <c r="EI195" s="38"/>
    </row>
    <row r="196" spans="1:139" ht="36.75" customHeight="1" x14ac:dyDescent="0.25">
      <c r="A196" s="479"/>
      <c r="B196" s="486"/>
      <c r="C196" s="401"/>
      <c r="D196" s="401"/>
      <c r="E196" s="401"/>
      <c r="F196" s="401"/>
      <c r="G196" s="401"/>
      <c r="H196" s="401"/>
      <c r="I196" s="361"/>
      <c r="J196" s="361"/>
      <c r="K196" s="479"/>
      <c r="L196" s="361"/>
      <c r="M196" s="489"/>
      <c r="N196" s="479"/>
      <c r="O196" s="361"/>
      <c r="P196" s="343"/>
      <c r="Q196" s="361"/>
      <c r="R196" s="361"/>
      <c r="S196" s="361"/>
      <c r="T196" s="361"/>
      <c r="U196" s="361"/>
      <c r="V196" s="361"/>
      <c r="W196" s="486"/>
      <c r="X196" s="361"/>
      <c r="Y196" s="361"/>
      <c r="Z196" s="361"/>
      <c r="AA196" s="361"/>
      <c r="AB196" s="361"/>
      <c r="AC196" s="361"/>
      <c r="AD196" s="581"/>
      <c r="AE196" s="475"/>
      <c r="AF196" s="536"/>
      <c r="AG196" s="550"/>
      <c r="AH196" s="288"/>
      <c r="AI196" s="288"/>
      <c r="AJ196" s="288"/>
      <c r="AK196" s="291"/>
      <c r="AL196" s="288"/>
      <c r="AM196" s="288"/>
      <c r="AN196" s="285"/>
      <c r="AO196" s="154" t="s">
        <v>364</v>
      </c>
      <c r="AP196" s="168" t="s">
        <v>372</v>
      </c>
      <c r="AQ196" s="556"/>
      <c r="AR196" s="153"/>
      <c r="AS196" s="153"/>
      <c r="AT196" s="153"/>
      <c r="AU196" s="153"/>
      <c r="AV196" s="359"/>
      <c r="AW196" s="361"/>
      <c r="AX196" s="359"/>
      <c r="AY196" s="361"/>
      <c r="AZ196" s="361"/>
      <c r="BA196" s="365"/>
      <c r="BB196" s="365"/>
      <c r="BC196" s="365"/>
      <c r="BD196" s="365"/>
      <c r="BE196" s="365"/>
      <c r="BF196" s="365"/>
      <c r="BG196" s="365"/>
      <c r="BH196" s="365"/>
      <c r="BI196" s="365"/>
      <c r="BJ196" s="365"/>
      <c r="BK196" s="365"/>
      <c r="BL196" s="365"/>
      <c r="BM196" s="363"/>
      <c r="BN196" s="153"/>
      <c r="BO196" s="156"/>
      <c r="BP196" s="156"/>
      <c r="BQ196" s="156"/>
      <c r="BR196" s="156"/>
      <c r="BS196" s="317"/>
      <c r="BT196" s="156"/>
      <c r="BU196" s="156"/>
      <c r="BV196" s="156"/>
      <c r="BW196" s="156"/>
      <c r="BX196" s="156"/>
      <c r="BY196" s="153"/>
      <c r="BZ196" s="156"/>
      <c r="CA196" s="334"/>
      <c r="CB196" s="153"/>
      <c r="CC196" s="156"/>
      <c r="CD196" s="156"/>
      <c r="CE196" s="156"/>
      <c r="CF196" s="156"/>
      <c r="CG196" s="317"/>
      <c r="CH196" s="156"/>
      <c r="CI196" s="156"/>
      <c r="CJ196" s="156"/>
      <c r="CK196" s="156"/>
      <c r="CL196" s="156"/>
      <c r="CM196" s="153"/>
      <c r="CN196" s="156"/>
      <c r="CO196" s="348"/>
      <c r="CP196" s="153"/>
      <c r="CQ196" s="156"/>
      <c r="CR196" s="156"/>
      <c r="CS196" s="156"/>
      <c r="CT196" s="156"/>
      <c r="CU196" s="317"/>
      <c r="CV196" s="153"/>
      <c r="CW196" s="156"/>
      <c r="CX196" s="156"/>
      <c r="CY196" s="156"/>
      <c r="CZ196" s="156"/>
      <c r="DA196" s="153"/>
      <c r="DB196" s="156"/>
      <c r="DC196" s="351"/>
      <c r="DD196" s="153"/>
      <c r="DE196" s="156"/>
      <c r="DF196" s="156"/>
      <c r="DG196" s="156"/>
      <c r="DH196" s="156"/>
      <c r="DI196" s="317"/>
      <c r="DJ196" s="153"/>
      <c r="DK196" s="156"/>
      <c r="DL196" s="156"/>
      <c r="DM196" s="156"/>
      <c r="DN196" s="156"/>
      <c r="DO196" s="153"/>
      <c r="DP196" s="156"/>
      <c r="DQ196" s="354"/>
      <c r="DR196" s="153"/>
      <c r="DS196" s="156"/>
      <c r="DT196" s="156"/>
      <c r="DU196" s="156"/>
      <c r="DV196" s="156"/>
      <c r="DW196" s="317"/>
      <c r="DX196" s="153"/>
      <c r="DY196" s="156"/>
      <c r="DZ196" s="156"/>
      <c r="EA196" s="156"/>
      <c r="EB196" s="156"/>
      <c r="EC196" s="153"/>
      <c r="ED196" s="156"/>
      <c r="EE196" s="357"/>
      <c r="EF196" s="56"/>
      <c r="EG196" s="153"/>
      <c r="EH196" s="153"/>
      <c r="EI196" s="38"/>
    </row>
    <row r="197" spans="1:139" ht="36.75" customHeight="1" x14ac:dyDescent="0.25">
      <c r="A197" s="479"/>
      <c r="B197" s="486"/>
      <c r="C197" s="401"/>
      <c r="D197" s="401"/>
      <c r="E197" s="401"/>
      <c r="F197" s="401"/>
      <c r="G197" s="401"/>
      <c r="H197" s="401"/>
      <c r="I197" s="361"/>
      <c r="J197" s="361"/>
      <c r="K197" s="479"/>
      <c r="L197" s="361"/>
      <c r="M197" s="489"/>
      <c r="N197" s="479"/>
      <c r="O197" s="361"/>
      <c r="P197" s="343"/>
      <c r="Q197" s="361"/>
      <c r="R197" s="361"/>
      <c r="S197" s="361"/>
      <c r="T197" s="361"/>
      <c r="U197" s="361"/>
      <c r="V197" s="361"/>
      <c r="W197" s="486"/>
      <c r="X197" s="361"/>
      <c r="Y197" s="361"/>
      <c r="Z197" s="361"/>
      <c r="AA197" s="361"/>
      <c r="AB197" s="361"/>
      <c r="AC197" s="361"/>
      <c r="AD197" s="581"/>
      <c r="AE197" s="475"/>
      <c r="AF197" s="536"/>
      <c r="AG197" s="550"/>
      <c r="AH197" s="288"/>
      <c r="AI197" s="288"/>
      <c r="AJ197" s="288"/>
      <c r="AK197" s="291"/>
      <c r="AL197" s="288"/>
      <c r="AM197" s="288"/>
      <c r="AN197" s="285"/>
      <c r="AO197" s="154" t="s">
        <v>365</v>
      </c>
      <c r="AP197" s="168" t="s">
        <v>373</v>
      </c>
      <c r="AQ197" s="556"/>
      <c r="AR197" s="153"/>
      <c r="AS197" s="153"/>
      <c r="AT197" s="153"/>
      <c r="AU197" s="153"/>
      <c r="AV197" s="359"/>
      <c r="AW197" s="361"/>
      <c r="AX197" s="359"/>
      <c r="AY197" s="361"/>
      <c r="AZ197" s="361"/>
      <c r="BA197" s="365"/>
      <c r="BB197" s="365"/>
      <c r="BC197" s="365"/>
      <c r="BD197" s="365"/>
      <c r="BE197" s="365"/>
      <c r="BF197" s="365"/>
      <c r="BG197" s="365"/>
      <c r="BH197" s="365"/>
      <c r="BI197" s="365"/>
      <c r="BJ197" s="365"/>
      <c r="BK197" s="365"/>
      <c r="BL197" s="365"/>
      <c r="BM197" s="363"/>
      <c r="BN197" s="153"/>
      <c r="BO197" s="156"/>
      <c r="BP197" s="156"/>
      <c r="BQ197" s="156"/>
      <c r="BR197" s="156"/>
      <c r="BS197" s="317"/>
      <c r="BT197" s="156"/>
      <c r="BU197" s="156"/>
      <c r="BV197" s="156"/>
      <c r="BW197" s="156"/>
      <c r="BX197" s="156"/>
      <c r="BY197" s="153"/>
      <c r="BZ197" s="156"/>
      <c r="CA197" s="334"/>
      <c r="CB197" s="153"/>
      <c r="CC197" s="156"/>
      <c r="CD197" s="156"/>
      <c r="CE197" s="156"/>
      <c r="CF197" s="156"/>
      <c r="CG197" s="317"/>
      <c r="CH197" s="156"/>
      <c r="CI197" s="156"/>
      <c r="CJ197" s="156"/>
      <c r="CK197" s="156"/>
      <c r="CL197" s="156"/>
      <c r="CM197" s="153"/>
      <c r="CN197" s="156"/>
      <c r="CO197" s="348"/>
      <c r="CP197" s="153"/>
      <c r="CQ197" s="156"/>
      <c r="CR197" s="156"/>
      <c r="CS197" s="156"/>
      <c r="CT197" s="156"/>
      <c r="CU197" s="317"/>
      <c r="CV197" s="153"/>
      <c r="CW197" s="156"/>
      <c r="CX197" s="156"/>
      <c r="CY197" s="156"/>
      <c r="CZ197" s="156"/>
      <c r="DA197" s="153"/>
      <c r="DB197" s="156"/>
      <c r="DC197" s="351"/>
      <c r="DD197" s="153"/>
      <c r="DE197" s="156"/>
      <c r="DF197" s="156"/>
      <c r="DG197" s="156"/>
      <c r="DH197" s="156"/>
      <c r="DI197" s="317"/>
      <c r="DJ197" s="153"/>
      <c r="DK197" s="156"/>
      <c r="DL197" s="156"/>
      <c r="DM197" s="156"/>
      <c r="DN197" s="156"/>
      <c r="DO197" s="153"/>
      <c r="DP197" s="156"/>
      <c r="DQ197" s="354"/>
      <c r="DR197" s="153"/>
      <c r="DS197" s="156"/>
      <c r="DT197" s="156"/>
      <c r="DU197" s="156"/>
      <c r="DV197" s="156"/>
      <c r="DW197" s="317"/>
      <c r="DX197" s="153"/>
      <c r="DY197" s="156"/>
      <c r="DZ197" s="156"/>
      <c r="EA197" s="156"/>
      <c r="EB197" s="156"/>
      <c r="EC197" s="153"/>
      <c r="ED197" s="156"/>
      <c r="EE197" s="357"/>
      <c r="EF197" s="56"/>
      <c r="EG197" s="153"/>
      <c r="EH197" s="153"/>
      <c r="EI197" s="38"/>
    </row>
    <row r="198" spans="1:139" ht="36.75" customHeight="1" x14ac:dyDescent="0.25">
      <c r="A198" s="479"/>
      <c r="B198" s="486"/>
      <c r="C198" s="401"/>
      <c r="D198" s="401"/>
      <c r="E198" s="401"/>
      <c r="F198" s="401"/>
      <c r="G198" s="401"/>
      <c r="H198" s="401"/>
      <c r="I198" s="361"/>
      <c r="J198" s="361"/>
      <c r="K198" s="479"/>
      <c r="L198" s="361"/>
      <c r="M198" s="489"/>
      <c r="N198" s="479"/>
      <c r="O198" s="361"/>
      <c r="P198" s="343"/>
      <c r="Q198" s="361"/>
      <c r="R198" s="361"/>
      <c r="S198" s="361"/>
      <c r="T198" s="361"/>
      <c r="U198" s="361"/>
      <c r="V198" s="361"/>
      <c r="W198" s="486"/>
      <c r="X198" s="361"/>
      <c r="Y198" s="361"/>
      <c r="Z198" s="361"/>
      <c r="AA198" s="361"/>
      <c r="AB198" s="361"/>
      <c r="AC198" s="361"/>
      <c r="AD198" s="581"/>
      <c r="AE198" s="475"/>
      <c r="AF198" s="536"/>
      <c r="AG198" s="550"/>
      <c r="AH198" s="288"/>
      <c r="AI198" s="288"/>
      <c r="AJ198" s="288"/>
      <c r="AK198" s="291"/>
      <c r="AL198" s="288"/>
      <c r="AM198" s="288"/>
      <c r="AN198" s="285"/>
      <c r="AO198" s="191" t="s">
        <v>366</v>
      </c>
      <c r="AP198" s="192" t="s">
        <v>374</v>
      </c>
      <c r="AQ198" s="556"/>
      <c r="AR198" s="153"/>
      <c r="AS198" s="153"/>
      <c r="AT198" s="153"/>
      <c r="AU198" s="153"/>
      <c r="AV198" s="359"/>
      <c r="AW198" s="361"/>
      <c r="AX198" s="359"/>
      <c r="AY198" s="361"/>
      <c r="AZ198" s="361"/>
      <c r="BA198" s="365"/>
      <c r="BB198" s="365"/>
      <c r="BC198" s="365"/>
      <c r="BD198" s="365"/>
      <c r="BE198" s="365"/>
      <c r="BF198" s="365"/>
      <c r="BG198" s="365"/>
      <c r="BH198" s="365"/>
      <c r="BI198" s="365"/>
      <c r="BJ198" s="365"/>
      <c r="BK198" s="365"/>
      <c r="BL198" s="365"/>
      <c r="BM198" s="363"/>
      <c r="BN198" s="153"/>
      <c r="BO198" s="156"/>
      <c r="BP198" s="156"/>
      <c r="BQ198" s="156"/>
      <c r="BR198" s="156"/>
      <c r="BS198" s="317"/>
      <c r="BT198" s="156"/>
      <c r="BU198" s="156"/>
      <c r="BV198" s="156"/>
      <c r="BW198" s="156"/>
      <c r="BX198" s="156"/>
      <c r="BY198" s="153"/>
      <c r="BZ198" s="156"/>
      <c r="CA198" s="334"/>
      <c r="CB198" s="153"/>
      <c r="CC198" s="156"/>
      <c r="CD198" s="156"/>
      <c r="CE198" s="156"/>
      <c r="CF198" s="156"/>
      <c r="CG198" s="317"/>
      <c r="CH198" s="156"/>
      <c r="CI198" s="156"/>
      <c r="CJ198" s="156"/>
      <c r="CK198" s="156"/>
      <c r="CL198" s="156"/>
      <c r="CM198" s="153"/>
      <c r="CN198" s="156"/>
      <c r="CO198" s="348"/>
      <c r="CP198" s="153"/>
      <c r="CQ198" s="156"/>
      <c r="CR198" s="156"/>
      <c r="CS198" s="156"/>
      <c r="CT198" s="156"/>
      <c r="CU198" s="317"/>
      <c r="CV198" s="153"/>
      <c r="CW198" s="156"/>
      <c r="CX198" s="156"/>
      <c r="CY198" s="156"/>
      <c r="CZ198" s="156"/>
      <c r="DA198" s="153"/>
      <c r="DB198" s="156"/>
      <c r="DC198" s="351"/>
      <c r="DD198" s="153"/>
      <c r="DE198" s="156"/>
      <c r="DF198" s="156"/>
      <c r="DG198" s="156"/>
      <c r="DH198" s="156"/>
      <c r="DI198" s="317"/>
      <c r="DJ198" s="153"/>
      <c r="DK198" s="156"/>
      <c r="DL198" s="156"/>
      <c r="DM198" s="156"/>
      <c r="DN198" s="156"/>
      <c r="DO198" s="153"/>
      <c r="DP198" s="156"/>
      <c r="DQ198" s="354"/>
      <c r="DR198" s="153"/>
      <c r="DS198" s="156"/>
      <c r="DT198" s="156"/>
      <c r="DU198" s="156"/>
      <c r="DV198" s="156"/>
      <c r="DW198" s="317"/>
      <c r="DX198" s="153"/>
      <c r="DY198" s="156"/>
      <c r="DZ198" s="156"/>
      <c r="EA198" s="156"/>
      <c r="EB198" s="156"/>
      <c r="EC198" s="153"/>
      <c r="ED198" s="156"/>
      <c r="EE198" s="357"/>
      <c r="EF198" s="56"/>
      <c r="EG198" s="153"/>
      <c r="EH198" s="153"/>
      <c r="EI198" s="38"/>
    </row>
    <row r="199" spans="1:139" ht="36.75" customHeight="1" x14ac:dyDescent="0.25">
      <c r="A199" s="479"/>
      <c r="B199" s="486"/>
      <c r="C199" s="401"/>
      <c r="D199" s="401"/>
      <c r="E199" s="401"/>
      <c r="F199" s="401"/>
      <c r="G199" s="401"/>
      <c r="H199" s="401"/>
      <c r="I199" s="361"/>
      <c r="J199" s="361"/>
      <c r="K199" s="479"/>
      <c r="L199" s="361"/>
      <c r="M199" s="489"/>
      <c r="N199" s="479"/>
      <c r="O199" s="361"/>
      <c r="P199" s="343"/>
      <c r="Q199" s="361"/>
      <c r="R199" s="361"/>
      <c r="S199" s="361"/>
      <c r="T199" s="361"/>
      <c r="U199" s="361"/>
      <c r="V199" s="361"/>
      <c r="W199" s="486"/>
      <c r="X199" s="361"/>
      <c r="Y199" s="361"/>
      <c r="Z199" s="361"/>
      <c r="AA199" s="361"/>
      <c r="AB199" s="361"/>
      <c r="AC199" s="361"/>
      <c r="AD199" s="581"/>
      <c r="AE199" s="475"/>
      <c r="AF199" s="536"/>
      <c r="AG199" s="550"/>
      <c r="AH199" s="288"/>
      <c r="AI199" s="288"/>
      <c r="AJ199" s="288"/>
      <c r="AK199" s="291"/>
      <c r="AL199" s="288"/>
      <c r="AM199" s="288"/>
      <c r="AN199" s="285"/>
      <c r="AO199" s="191" t="s">
        <v>391</v>
      </c>
      <c r="AP199" s="192" t="s">
        <v>389</v>
      </c>
      <c r="AQ199" s="556"/>
      <c r="AR199" s="153"/>
      <c r="AS199" s="153"/>
      <c r="AT199" s="153"/>
      <c r="AU199" s="153"/>
      <c r="AV199" s="359"/>
      <c r="AW199" s="361"/>
      <c r="AX199" s="359"/>
      <c r="AY199" s="361"/>
      <c r="AZ199" s="361"/>
      <c r="BA199" s="365"/>
      <c r="BB199" s="365"/>
      <c r="BC199" s="365"/>
      <c r="BD199" s="365"/>
      <c r="BE199" s="365"/>
      <c r="BF199" s="365"/>
      <c r="BG199" s="365"/>
      <c r="BH199" s="365"/>
      <c r="BI199" s="365"/>
      <c r="BJ199" s="365"/>
      <c r="BK199" s="365"/>
      <c r="BL199" s="365"/>
      <c r="BM199" s="363"/>
      <c r="BN199" s="153"/>
      <c r="BO199" s="156"/>
      <c r="BP199" s="156"/>
      <c r="BQ199" s="156"/>
      <c r="BR199" s="156"/>
      <c r="BS199" s="317"/>
      <c r="BT199" s="156"/>
      <c r="BU199" s="156"/>
      <c r="BV199" s="156"/>
      <c r="BW199" s="156"/>
      <c r="BX199" s="156"/>
      <c r="BY199" s="153"/>
      <c r="BZ199" s="156"/>
      <c r="CA199" s="334"/>
      <c r="CB199" s="153"/>
      <c r="CC199" s="156"/>
      <c r="CD199" s="156"/>
      <c r="CE199" s="156"/>
      <c r="CF199" s="156"/>
      <c r="CG199" s="317"/>
      <c r="CH199" s="156"/>
      <c r="CI199" s="156"/>
      <c r="CJ199" s="156"/>
      <c r="CK199" s="156"/>
      <c r="CL199" s="156"/>
      <c r="CM199" s="153"/>
      <c r="CN199" s="156"/>
      <c r="CO199" s="348"/>
      <c r="CP199" s="153"/>
      <c r="CQ199" s="156"/>
      <c r="CR199" s="156"/>
      <c r="CS199" s="156"/>
      <c r="CT199" s="156"/>
      <c r="CU199" s="317"/>
      <c r="CV199" s="153"/>
      <c r="CW199" s="156"/>
      <c r="CX199" s="156"/>
      <c r="CY199" s="156"/>
      <c r="CZ199" s="156"/>
      <c r="DA199" s="153"/>
      <c r="DB199" s="156"/>
      <c r="DC199" s="351"/>
      <c r="DD199" s="153"/>
      <c r="DE199" s="156"/>
      <c r="DF199" s="156"/>
      <c r="DG199" s="156"/>
      <c r="DH199" s="156"/>
      <c r="DI199" s="317"/>
      <c r="DJ199" s="153"/>
      <c r="DK199" s="156"/>
      <c r="DL199" s="156"/>
      <c r="DM199" s="156"/>
      <c r="DN199" s="156"/>
      <c r="DO199" s="153"/>
      <c r="DP199" s="156"/>
      <c r="DQ199" s="354"/>
      <c r="DR199" s="153"/>
      <c r="DS199" s="156"/>
      <c r="DT199" s="156"/>
      <c r="DU199" s="156"/>
      <c r="DV199" s="156"/>
      <c r="DW199" s="317"/>
      <c r="DX199" s="153"/>
      <c r="DY199" s="156"/>
      <c r="DZ199" s="156"/>
      <c r="EA199" s="156"/>
      <c r="EB199" s="156"/>
      <c r="EC199" s="153"/>
      <c r="ED199" s="156"/>
      <c r="EE199" s="357"/>
      <c r="EF199" s="56"/>
      <c r="EG199" s="153"/>
      <c r="EH199" s="153"/>
      <c r="EI199" s="38"/>
    </row>
    <row r="200" spans="1:139" ht="36.75" customHeight="1" x14ac:dyDescent="0.25">
      <c r="A200" s="479"/>
      <c r="B200" s="486"/>
      <c r="C200" s="401"/>
      <c r="D200" s="401"/>
      <c r="E200" s="401"/>
      <c r="F200" s="401"/>
      <c r="G200" s="401"/>
      <c r="H200" s="401"/>
      <c r="I200" s="361"/>
      <c r="J200" s="361"/>
      <c r="K200" s="479"/>
      <c r="L200" s="361"/>
      <c r="M200" s="489"/>
      <c r="N200" s="479"/>
      <c r="O200" s="361"/>
      <c r="P200" s="343"/>
      <c r="Q200" s="361"/>
      <c r="R200" s="361"/>
      <c r="S200" s="361"/>
      <c r="T200" s="361"/>
      <c r="U200" s="361"/>
      <c r="V200" s="361"/>
      <c r="W200" s="486"/>
      <c r="X200" s="361"/>
      <c r="Y200" s="361"/>
      <c r="Z200" s="361"/>
      <c r="AA200" s="361"/>
      <c r="AB200" s="361"/>
      <c r="AC200" s="361"/>
      <c r="AD200" s="581"/>
      <c r="AE200" s="475"/>
      <c r="AF200" s="536"/>
      <c r="AG200" s="550"/>
      <c r="AH200" s="288"/>
      <c r="AI200" s="288"/>
      <c r="AJ200" s="288"/>
      <c r="AK200" s="291"/>
      <c r="AL200" s="288"/>
      <c r="AM200" s="288"/>
      <c r="AN200" s="285"/>
      <c r="AO200" s="191" t="s">
        <v>390</v>
      </c>
      <c r="AP200" s="192" t="s">
        <v>392</v>
      </c>
      <c r="AQ200" s="556"/>
      <c r="AR200" s="153"/>
      <c r="AS200" s="153"/>
      <c r="AT200" s="153"/>
      <c r="AU200" s="153"/>
      <c r="AV200" s="359"/>
      <c r="AW200" s="361"/>
      <c r="AX200" s="359"/>
      <c r="AY200" s="361"/>
      <c r="AZ200" s="361"/>
      <c r="BA200" s="365"/>
      <c r="BB200" s="365"/>
      <c r="BC200" s="365"/>
      <c r="BD200" s="365"/>
      <c r="BE200" s="365"/>
      <c r="BF200" s="365"/>
      <c r="BG200" s="365"/>
      <c r="BH200" s="365"/>
      <c r="BI200" s="365"/>
      <c r="BJ200" s="365"/>
      <c r="BK200" s="365"/>
      <c r="BL200" s="365"/>
      <c r="BM200" s="363"/>
      <c r="BN200" s="153"/>
      <c r="BO200" s="156"/>
      <c r="BP200" s="156"/>
      <c r="BQ200" s="156"/>
      <c r="BR200" s="156"/>
      <c r="BS200" s="317"/>
      <c r="BT200" s="156"/>
      <c r="BU200" s="156"/>
      <c r="BV200" s="156"/>
      <c r="BW200" s="156"/>
      <c r="BX200" s="156"/>
      <c r="BY200" s="153"/>
      <c r="BZ200" s="156"/>
      <c r="CA200" s="334"/>
      <c r="CB200" s="153"/>
      <c r="CC200" s="156"/>
      <c r="CD200" s="156"/>
      <c r="CE200" s="156"/>
      <c r="CF200" s="156"/>
      <c r="CG200" s="317"/>
      <c r="CH200" s="156"/>
      <c r="CI200" s="156"/>
      <c r="CJ200" s="156"/>
      <c r="CK200" s="156"/>
      <c r="CL200" s="156"/>
      <c r="CM200" s="153"/>
      <c r="CN200" s="156"/>
      <c r="CO200" s="348"/>
      <c r="CP200" s="153"/>
      <c r="CQ200" s="156"/>
      <c r="CR200" s="156"/>
      <c r="CS200" s="156"/>
      <c r="CT200" s="156"/>
      <c r="CU200" s="317"/>
      <c r="CV200" s="153"/>
      <c r="CW200" s="156"/>
      <c r="CX200" s="156"/>
      <c r="CY200" s="156"/>
      <c r="CZ200" s="156"/>
      <c r="DA200" s="153"/>
      <c r="DB200" s="156"/>
      <c r="DC200" s="351"/>
      <c r="DD200" s="153"/>
      <c r="DE200" s="156"/>
      <c r="DF200" s="156"/>
      <c r="DG200" s="156"/>
      <c r="DH200" s="156"/>
      <c r="DI200" s="317"/>
      <c r="DJ200" s="153"/>
      <c r="DK200" s="156"/>
      <c r="DL200" s="156"/>
      <c r="DM200" s="156"/>
      <c r="DN200" s="156"/>
      <c r="DO200" s="153"/>
      <c r="DP200" s="156"/>
      <c r="DQ200" s="354"/>
      <c r="DR200" s="153"/>
      <c r="DS200" s="156"/>
      <c r="DT200" s="156"/>
      <c r="DU200" s="156"/>
      <c r="DV200" s="156"/>
      <c r="DW200" s="317"/>
      <c r="DX200" s="153"/>
      <c r="DY200" s="156"/>
      <c r="DZ200" s="156"/>
      <c r="EA200" s="156"/>
      <c r="EB200" s="156"/>
      <c r="EC200" s="153"/>
      <c r="ED200" s="156"/>
      <c r="EE200" s="357"/>
      <c r="EF200" s="56"/>
      <c r="EG200" s="153"/>
      <c r="EH200" s="153"/>
      <c r="EI200" s="38"/>
    </row>
    <row r="201" spans="1:139" ht="36.75" customHeight="1" x14ac:dyDescent="0.25">
      <c r="A201" s="479"/>
      <c r="B201" s="486"/>
      <c r="C201" s="401"/>
      <c r="D201" s="401"/>
      <c r="E201" s="401"/>
      <c r="F201" s="401"/>
      <c r="G201" s="401"/>
      <c r="H201" s="401"/>
      <c r="I201" s="361"/>
      <c r="J201" s="361"/>
      <c r="K201" s="479"/>
      <c r="L201" s="361"/>
      <c r="M201" s="489"/>
      <c r="N201" s="479"/>
      <c r="O201" s="361"/>
      <c r="P201" s="343"/>
      <c r="Q201" s="361"/>
      <c r="R201" s="361"/>
      <c r="S201" s="361"/>
      <c r="T201" s="361"/>
      <c r="U201" s="361"/>
      <c r="V201" s="361"/>
      <c r="W201" s="486"/>
      <c r="X201" s="361"/>
      <c r="Y201" s="361"/>
      <c r="Z201" s="361"/>
      <c r="AA201" s="361"/>
      <c r="AB201" s="361"/>
      <c r="AC201" s="361"/>
      <c r="AD201" s="581"/>
      <c r="AE201" s="475"/>
      <c r="AF201" s="536"/>
      <c r="AG201" s="550"/>
      <c r="AH201" s="288"/>
      <c r="AI201" s="288"/>
      <c r="AJ201" s="288"/>
      <c r="AK201" s="291"/>
      <c r="AL201" s="288"/>
      <c r="AM201" s="288"/>
      <c r="AN201" s="285"/>
      <c r="AO201" s="191" t="s">
        <v>393</v>
      </c>
      <c r="AP201" s="192" t="s">
        <v>394</v>
      </c>
      <c r="AQ201" s="556"/>
      <c r="AR201" s="153"/>
      <c r="AS201" s="153"/>
      <c r="AT201" s="153"/>
      <c r="AU201" s="153"/>
      <c r="AV201" s="359"/>
      <c r="AW201" s="361"/>
      <c r="AX201" s="359"/>
      <c r="AY201" s="361"/>
      <c r="AZ201" s="361"/>
      <c r="BA201" s="365"/>
      <c r="BB201" s="365"/>
      <c r="BC201" s="365"/>
      <c r="BD201" s="365"/>
      <c r="BE201" s="365"/>
      <c r="BF201" s="365"/>
      <c r="BG201" s="365"/>
      <c r="BH201" s="365"/>
      <c r="BI201" s="365"/>
      <c r="BJ201" s="365"/>
      <c r="BK201" s="365"/>
      <c r="BL201" s="365"/>
      <c r="BM201" s="363"/>
      <c r="BN201" s="153"/>
      <c r="BO201" s="156"/>
      <c r="BP201" s="156"/>
      <c r="BQ201" s="156"/>
      <c r="BR201" s="156"/>
      <c r="BS201" s="317"/>
      <c r="BT201" s="156"/>
      <c r="BU201" s="156"/>
      <c r="BV201" s="156"/>
      <c r="BW201" s="156"/>
      <c r="BX201" s="156"/>
      <c r="BY201" s="153"/>
      <c r="BZ201" s="156"/>
      <c r="CA201" s="334"/>
      <c r="CB201" s="153"/>
      <c r="CC201" s="156"/>
      <c r="CD201" s="156"/>
      <c r="CE201" s="156"/>
      <c r="CF201" s="156"/>
      <c r="CG201" s="317"/>
      <c r="CH201" s="156"/>
      <c r="CI201" s="156"/>
      <c r="CJ201" s="156"/>
      <c r="CK201" s="156"/>
      <c r="CL201" s="156"/>
      <c r="CM201" s="153"/>
      <c r="CN201" s="156"/>
      <c r="CO201" s="348"/>
      <c r="CP201" s="153"/>
      <c r="CQ201" s="156"/>
      <c r="CR201" s="156"/>
      <c r="CS201" s="156"/>
      <c r="CT201" s="156"/>
      <c r="CU201" s="317"/>
      <c r="CV201" s="153"/>
      <c r="CW201" s="156"/>
      <c r="CX201" s="156"/>
      <c r="CY201" s="156"/>
      <c r="CZ201" s="156"/>
      <c r="DA201" s="153"/>
      <c r="DB201" s="156"/>
      <c r="DC201" s="351"/>
      <c r="DD201" s="153"/>
      <c r="DE201" s="156"/>
      <c r="DF201" s="156"/>
      <c r="DG201" s="156"/>
      <c r="DH201" s="156"/>
      <c r="DI201" s="317"/>
      <c r="DJ201" s="153"/>
      <c r="DK201" s="156"/>
      <c r="DL201" s="156"/>
      <c r="DM201" s="156"/>
      <c r="DN201" s="156"/>
      <c r="DO201" s="153"/>
      <c r="DP201" s="156"/>
      <c r="DQ201" s="354"/>
      <c r="DR201" s="153"/>
      <c r="DS201" s="156"/>
      <c r="DT201" s="156"/>
      <c r="DU201" s="156"/>
      <c r="DV201" s="156"/>
      <c r="DW201" s="317"/>
      <c r="DX201" s="153"/>
      <c r="DY201" s="156"/>
      <c r="DZ201" s="156"/>
      <c r="EA201" s="156"/>
      <c r="EB201" s="156"/>
      <c r="EC201" s="153"/>
      <c r="ED201" s="156"/>
      <c r="EE201" s="357"/>
      <c r="EF201" s="56"/>
      <c r="EG201" s="153"/>
      <c r="EH201" s="153"/>
      <c r="EI201" s="38"/>
    </row>
    <row r="202" spans="1:139" ht="36.75" customHeight="1" x14ac:dyDescent="0.25">
      <c r="A202" s="479"/>
      <c r="B202" s="486"/>
      <c r="C202" s="401"/>
      <c r="D202" s="401"/>
      <c r="E202" s="401"/>
      <c r="F202" s="401"/>
      <c r="G202" s="401"/>
      <c r="H202" s="401"/>
      <c r="I202" s="361"/>
      <c r="J202" s="361"/>
      <c r="K202" s="479"/>
      <c r="L202" s="361"/>
      <c r="M202" s="489"/>
      <c r="N202" s="479"/>
      <c r="O202" s="361"/>
      <c r="P202" s="343"/>
      <c r="Q202" s="361"/>
      <c r="R202" s="361"/>
      <c r="S202" s="361"/>
      <c r="T202" s="361"/>
      <c r="U202" s="361"/>
      <c r="V202" s="361"/>
      <c r="W202" s="486"/>
      <c r="X202" s="361"/>
      <c r="Y202" s="361"/>
      <c r="Z202" s="361"/>
      <c r="AA202" s="361"/>
      <c r="AB202" s="361"/>
      <c r="AC202" s="361"/>
      <c r="AD202" s="581"/>
      <c r="AE202" s="475"/>
      <c r="AF202" s="536"/>
      <c r="AG202" s="550"/>
      <c r="AH202" s="288"/>
      <c r="AI202" s="288"/>
      <c r="AJ202" s="288"/>
      <c r="AK202" s="291"/>
      <c r="AL202" s="288"/>
      <c r="AM202" s="288"/>
      <c r="AN202" s="285"/>
      <c r="AO202" s="191" t="s">
        <v>395</v>
      </c>
      <c r="AP202" s="192" t="s">
        <v>396</v>
      </c>
      <c r="AQ202" s="556"/>
      <c r="AR202" s="153"/>
      <c r="AS202" s="153"/>
      <c r="AT202" s="153"/>
      <c r="AU202" s="153"/>
      <c r="AV202" s="359"/>
      <c r="AW202" s="361"/>
      <c r="AX202" s="359"/>
      <c r="AY202" s="361"/>
      <c r="AZ202" s="361"/>
      <c r="BA202" s="365"/>
      <c r="BB202" s="365"/>
      <c r="BC202" s="365"/>
      <c r="BD202" s="365"/>
      <c r="BE202" s="365"/>
      <c r="BF202" s="365"/>
      <c r="BG202" s="365"/>
      <c r="BH202" s="365"/>
      <c r="BI202" s="365"/>
      <c r="BJ202" s="365"/>
      <c r="BK202" s="365"/>
      <c r="BL202" s="365"/>
      <c r="BM202" s="363"/>
      <c r="BN202" s="153"/>
      <c r="BO202" s="156"/>
      <c r="BP202" s="156"/>
      <c r="BQ202" s="156"/>
      <c r="BR202" s="156"/>
      <c r="BS202" s="317"/>
      <c r="BT202" s="156"/>
      <c r="BU202" s="156"/>
      <c r="BV202" s="156"/>
      <c r="BW202" s="156"/>
      <c r="BX202" s="156"/>
      <c r="BY202" s="153"/>
      <c r="BZ202" s="156"/>
      <c r="CA202" s="334"/>
      <c r="CB202" s="153"/>
      <c r="CC202" s="156"/>
      <c r="CD202" s="156"/>
      <c r="CE202" s="156"/>
      <c r="CF202" s="156"/>
      <c r="CG202" s="317"/>
      <c r="CH202" s="156"/>
      <c r="CI202" s="156"/>
      <c r="CJ202" s="156"/>
      <c r="CK202" s="156"/>
      <c r="CL202" s="156"/>
      <c r="CM202" s="153"/>
      <c r="CN202" s="156"/>
      <c r="CO202" s="348"/>
      <c r="CP202" s="153"/>
      <c r="CQ202" s="156"/>
      <c r="CR202" s="156"/>
      <c r="CS202" s="156"/>
      <c r="CT202" s="156"/>
      <c r="CU202" s="317"/>
      <c r="CV202" s="153"/>
      <c r="CW202" s="156"/>
      <c r="CX202" s="156"/>
      <c r="CY202" s="156"/>
      <c r="CZ202" s="156"/>
      <c r="DA202" s="153"/>
      <c r="DB202" s="156"/>
      <c r="DC202" s="351"/>
      <c r="DD202" s="153"/>
      <c r="DE202" s="156"/>
      <c r="DF202" s="156"/>
      <c r="DG202" s="156"/>
      <c r="DH202" s="156"/>
      <c r="DI202" s="317"/>
      <c r="DJ202" s="153"/>
      <c r="DK202" s="156"/>
      <c r="DL202" s="156"/>
      <c r="DM202" s="156"/>
      <c r="DN202" s="156"/>
      <c r="DO202" s="153"/>
      <c r="DP202" s="156"/>
      <c r="DQ202" s="354"/>
      <c r="DR202" s="153"/>
      <c r="DS202" s="156"/>
      <c r="DT202" s="156"/>
      <c r="DU202" s="156"/>
      <c r="DV202" s="156"/>
      <c r="DW202" s="317"/>
      <c r="DX202" s="153"/>
      <c r="DY202" s="156"/>
      <c r="DZ202" s="156"/>
      <c r="EA202" s="156"/>
      <c r="EB202" s="156"/>
      <c r="EC202" s="153"/>
      <c r="ED202" s="156"/>
      <c r="EE202" s="357"/>
      <c r="EF202" s="56"/>
      <c r="EG202" s="153"/>
      <c r="EH202" s="153"/>
      <c r="EI202" s="38"/>
    </row>
    <row r="203" spans="1:139" ht="36.75" customHeight="1" x14ac:dyDescent="0.25">
      <c r="A203" s="479"/>
      <c r="B203" s="486"/>
      <c r="C203" s="401"/>
      <c r="D203" s="401"/>
      <c r="E203" s="401"/>
      <c r="F203" s="401"/>
      <c r="G203" s="401"/>
      <c r="H203" s="401"/>
      <c r="I203" s="361"/>
      <c r="J203" s="361"/>
      <c r="K203" s="479"/>
      <c r="L203" s="361"/>
      <c r="M203" s="489"/>
      <c r="N203" s="479"/>
      <c r="O203" s="361"/>
      <c r="P203" s="343"/>
      <c r="Q203" s="361"/>
      <c r="R203" s="361"/>
      <c r="S203" s="361"/>
      <c r="T203" s="361"/>
      <c r="U203" s="361"/>
      <c r="V203" s="361"/>
      <c r="W203" s="486"/>
      <c r="X203" s="361"/>
      <c r="Y203" s="361"/>
      <c r="Z203" s="361"/>
      <c r="AA203" s="361"/>
      <c r="AB203" s="361"/>
      <c r="AC203" s="361"/>
      <c r="AD203" s="581"/>
      <c r="AE203" s="475"/>
      <c r="AF203" s="536"/>
      <c r="AG203" s="550"/>
      <c r="AH203" s="288"/>
      <c r="AI203" s="288"/>
      <c r="AJ203" s="288"/>
      <c r="AK203" s="291"/>
      <c r="AL203" s="288"/>
      <c r="AM203" s="288"/>
      <c r="AN203" s="285"/>
      <c r="AO203" s="191" t="s">
        <v>397</v>
      </c>
      <c r="AP203" s="192" t="s">
        <v>399</v>
      </c>
      <c r="AQ203" s="556"/>
      <c r="AR203" s="153"/>
      <c r="AS203" s="153"/>
      <c r="AT203" s="153"/>
      <c r="AU203" s="153"/>
      <c r="AV203" s="359"/>
      <c r="AW203" s="361"/>
      <c r="AX203" s="359"/>
      <c r="AY203" s="361"/>
      <c r="AZ203" s="361"/>
      <c r="BA203" s="365"/>
      <c r="BB203" s="365"/>
      <c r="BC203" s="365"/>
      <c r="BD203" s="365"/>
      <c r="BE203" s="365"/>
      <c r="BF203" s="365"/>
      <c r="BG203" s="365"/>
      <c r="BH203" s="365"/>
      <c r="BI203" s="365"/>
      <c r="BJ203" s="365"/>
      <c r="BK203" s="365"/>
      <c r="BL203" s="365"/>
      <c r="BM203" s="363"/>
      <c r="BN203" s="153"/>
      <c r="BO203" s="156"/>
      <c r="BP203" s="156"/>
      <c r="BQ203" s="156"/>
      <c r="BR203" s="156"/>
      <c r="BS203" s="317"/>
      <c r="BT203" s="156"/>
      <c r="BU203" s="156"/>
      <c r="BV203" s="156"/>
      <c r="BW203" s="156"/>
      <c r="BX203" s="156"/>
      <c r="BY203" s="153"/>
      <c r="BZ203" s="156"/>
      <c r="CA203" s="334"/>
      <c r="CB203" s="153"/>
      <c r="CC203" s="156"/>
      <c r="CD203" s="156"/>
      <c r="CE203" s="156"/>
      <c r="CF203" s="156"/>
      <c r="CG203" s="317"/>
      <c r="CH203" s="156"/>
      <c r="CI203" s="156"/>
      <c r="CJ203" s="156"/>
      <c r="CK203" s="156"/>
      <c r="CL203" s="156"/>
      <c r="CM203" s="153"/>
      <c r="CN203" s="156"/>
      <c r="CO203" s="348"/>
      <c r="CP203" s="153"/>
      <c r="CQ203" s="156"/>
      <c r="CR203" s="156"/>
      <c r="CS203" s="156"/>
      <c r="CT203" s="156"/>
      <c r="CU203" s="317"/>
      <c r="CV203" s="153"/>
      <c r="CW203" s="156"/>
      <c r="CX203" s="156"/>
      <c r="CY203" s="156"/>
      <c r="CZ203" s="156"/>
      <c r="DA203" s="153"/>
      <c r="DB203" s="156"/>
      <c r="DC203" s="351"/>
      <c r="DD203" s="153"/>
      <c r="DE203" s="156"/>
      <c r="DF203" s="156"/>
      <c r="DG203" s="156"/>
      <c r="DH203" s="156"/>
      <c r="DI203" s="317"/>
      <c r="DJ203" s="153"/>
      <c r="DK203" s="156"/>
      <c r="DL203" s="156"/>
      <c r="DM203" s="156"/>
      <c r="DN203" s="156"/>
      <c r="DO203" s="153"/>
      <c r="DP203" s="156"/>
      <c r="DQ203" s="354"/>
      <c r="DR203" s="153"/>
      <c r="DS203" s="156"/>
      <c r="DT203" s="156"/>
      <c r="DU203" s="156"/>
      <c r="DV203" s="156"/>
      <c r="DW203" s="317"/>
      <c r="DX203" s="153"/>
      <c r="DY203" s="156"/>
      <c r="DZ203" s="156"/>
      <c r="EA203" s="156"/>
      <c r="EB203" s="156"/>
      <c r="EC203" s="153"/>
      <c r="ED203" s="156"/>
      <c r="EE203" s="357"/>
      <c r="EF203" s="56"/>
      <c r="EG203" s="153"/>
      <c r="EH203" s="153"/>
      <c r="EI203" s="38"/>
    </row>
    <row r="204" spans="1:139" ht="36.75" customHeight="1" x14ac:dyDescent="0.25">
      <c r="A204" s="479"/>
      <c r="B204" s="486"/>
      <c r="C204" s="401"/>
      <c r="D204" s="401"/>
      <c r="E204" s="401"/>
      <c r="F204" s="401"/>
      <c r="G204" s="401"/>
      <c r="H204" s="401"/>
      <c r="I204" s="361"/>
      <c r="J204" s="361"/>
      <c r="K204" s="479"/>
      <c r="L204" s="361"/>
      <c r="M204" s="489"/>
      <c r="N204" s="479"/>
      <c r="O204" s="361"/>
      <c r="P204" s="343"/>
      <c r="Q204" s="361"/>
      <c r="R204" s="361"/>
      <c r="S204" s="361"/>
      <c r="T204" s="361"/>
      <c r="U204" s="361"/>
      <c r="V204" s="361"/>
      <c r="W204" s="486"/>
      <c r="X204" s="361"/>
      <c r="Y204" s="361"/>
      <c r="Z204" s="361"/>
      <c r="AA204" s="361"/>
      <c r="AB204" s="361"/>
      <c r="AC204" s="361"/>
      <c r="AD204" s="581"/>
      <c r="AE204" s="475"/>
      <c r="AF204" s="536"/>
      <c r="AG204" s="550"/>
      <c r="AH204" s="288"/>
      <c r="AI204" s="288"/>
      <c r="AJ204" s="288"/>
      <c r="AK204" s="291"/>
      <c r="AL204" s="288"/>
      <c r="AM204" s="288"/>
      <c r="AN204" s="285"/>
      <c r="AO204" s="191" t="s">
        <v>398</v>
      </c>
      <c r="AP204" s="192" t="s">
        <v>400</v>
      </c>
      <c r="AQ204" s="556"/>
      <c r="AR204" s="153"/>
      <c r="AS204" s="153"/>
      <c r="AT204" s="153"/>
      <c r="AU204" s="153"/>
      <c r="AV204" s="359"/>
      <c r="AW204" s="361"/>
      <c r="AX204" s="359"/>
      <c r="AY204" s="361"/>
      <c r="AZ204" s="361"/>
      <c r="BA204" s="365"/>
      <c r="BB204" s="365"/>
      <c r="BC204" s="365"/>
      <c r="BD204" s="365"/>
      <c r="BE204" s="365"/>
      <c r="BF204" s="365"/>
      <c r="BG204" s="365"/>
      <c r="BH204" s="365"/>
      <c r="BI204" s="365"/>
      <c r="BJ204" s="365"/>
      <c r="BK204" s="365"/>
      <c r="BL204" s="365"/>
      <c r="BM204" s="363"/>
      <c r="BN204" s="153"/>
      <c r="BO204" s="156"/>
      <c r="BP204" s="156"/>
      <c r="BQ204" s="156"/>
      <c r="BR204" s="156"/>
      <c r="BS204" s="317"/>
      <c r="BT204" s="156"/>
      <c r="BU204" s="156"/>
      <c r="BV204" s="156"/>
      <c r="BW204" s="156"/>
      <c r="BX204" s="156"/>
      <c r="BY204" s="153"/>
      <c r="BZ204" s="156"/>
      <c r="CA204" s="334"/>
      <c r="CB204" s="153"/>
      <c r="CC204" s="156"/>
      <c r="CD204" s="156"/>
      <c r="CE204" s="156"/>
      <c r="CF204" s="156"/>
      <c r="CG204" s="317"/>
      <c r="CH204" s="156"/>
      <c r="CI204" s="156"/>
      <c r="CJ204" s="156"/>
      <c r="CK204" s="156"/>
      <c r="CL204" s="156"/>
      <c r="CM204" s="153"/>
      <c r="CN204" s="156"/>
      <c r="CO204" s="348"/>
      <c r="CP204" s="153"/>
      <c r="CQ204" s="156"/>
      <c r="CR204" s="156"/>
      <c r="CS204" s="156"/>
      <c r="CT204" s="156"/>
      <c r="CU204" s="317"/>
      <c r="CV204" s="153"/>
      <c r="CW204" s="156"/>
      <c r="CX204" s="156"/>
      <c r="CY204" s="156"/>
      <c r="CZ204" s="156"/>
      <c r="DA204" s="153"/>
      <c r="DB204" s="156"/>
      <c r="DC204" s="351"/>
      <c r="DD204" s="153"/>
      <c r="DE204" s="156"/>
      <c r="DF204" s="156"/>
      <c r="DG204" s="156"/>
      <c r="DH204" s="156"/>
      <c r="DI204" s="317"/>
      <c r="DJ204" s="153"/>
      <c r="DK204" s="156"/>
      <c r="DL204" s="156"/>
      <c r="DM204" s="156"/>
      <c r="DN204" s="156"/>
      <c r="DO204" s="153"/>
      <c r="DP204" s="156"/>
      <c r="DQ204" s="354"/>
      <c r="DR204" s="153"/>
      <c r="DS204" s="156"/>
      <c r="DT204" s="156"/>
      <c r="DU204" s="156"/>
      <c r="DV204" s="156"/>
      <c r="DW204" s="317"/>
      <c r="DX204" s="153"/>
      <c r="DY204" s="156"/>
      <c r="DZ204" s="156"/>
      <c r="EA204" s="156"/>
      <c r="EB204" s="156"/>
      <c r="EC204" s="153"/>
      <c r="ED204" s="156"/>
      <c r="EE204" s="357"/>
      <c r="EF204" s="56"/>
      <c r="EG204" s="153"/>
      <c r="EH204" s="153"/>
      <c r="EI204" s="38"/>
    </row>
    <row r="205" spans="1:139" ht="36.75" customHeight="1" x14ac:dyDescent="0.25">
      <c r="A205" s="480"/>
      <c r="B205" s="487"/>
      <c r="C205" s="402"/>
      <c r="D205" s="402"/>
      <c r="E205" s="402"/>
      <c r="F205" s="402"/>
      <c r="G205" s="402"/>
      <c r="H205" s="402"/>
      <c r="I205" s="362"/>
      <c r="J205" s="362"/>
      <c r="K205" s="480"/>
      <c r="L205" s="362"/>
      <c r="M205" s="490"/>
      <c r="N205" s="480"/>
      <c r="O205" s="362"/>
      <c r="P205" s="344"/>
      <c r="Q205" s="362"/>
      <c r="R205" s="362"/>
      <c r="S205" s="362"/>
      <c r="T205" s="362"/>
      <c r="U205" s="362"/>
      <c r="V205" s="362"/>
      <c r="W205" s="487"/>
      <c r="X205" s="362"/>
      <c r="Y205" s="362"/>
      <c r="Z205" s="362"/>
      <c r="AA205" s="362"/>
      <c r="AB205" s="362"/>
      <c r="AC205" s="362"/>
      <c r="AD205" s="582"/>
      <c r="AE205" s="273"/>
      <c r="AF205" s="537"/>
      <c r="AG205" s="551"/>
      <c r="AH205" s="289"/>
      <c r="AI205" s="289"/>
      <c r="AJ205" s="289"/>
      <c r="AK205" s="292"/>
      <c r="AL205" s="289"/>
      <c r="AM205" s="289"/>
      <c r="AN205" s="286"/>
      <c r="AO205" s="185" t="s">
        <v>401</v>
      </c>
      <c r="AP205" s="192" t="s">
        <v>402</v>
      </c>
      <c r="AQ205" s="557"/>
      <c r="AR205" s="153"/>
      <c r="AS205" s="153"/>
      <c r="AT205" s="153"/>
      <c r="AU205" s="153"/>
      <c r="AV205" s="360"/>
      <c r="AW205" s="362"/>
      <c r="AX205" s="360"/>
      <c r="AY205" s="362"/>
      <c r="AZ205" s="362"/>
      <c r="BA205" s="365"/>
      <c r="BB205" s="365"/>
      <c r="BC205" s="365"/>
      <c r="BD205" s="365"/>
      <c r="BE205" s="365"/>
      <c r="BF205" s="365"/>
      <c r="BG205" s="365"/>
      <c r="BH205" s="365"/>
      <c r="BI205" s="365"/>
      <c r="BJ205" s="365"/>
      <c r="BK205" s="365"/>
      <c r="BL205" s="365"/>
      <c r="BM205" s="364"/>
      <c r="BN205" s="153"/>
      <c r="BO205" s="156"/>
      <c r="BP205" s="156"/>
      <c r="BQ205" s="156"/>
      <c r="BR205" s="156"/>
      <c r="BS205" s="318"/>
      <c r="BT205" s="156"/>
      <c r="BU205" s="156"/>
      <c r="BV205" s="156"/>
      <c r="BW205" s="156"/>
      <c r="BX205" s="156"/>
      <c r="BY205" s="153"/>
      <c r="BZ205" s="156"/>
      <c r="CA205" s="335"/>
      <c r="CB205" s="153"/>
      <c r="CC205" s="156"/>
      <c r="CD205" s="156"/>
      <c r="CE205" s="156"/>
      <c r="CF205" s="156"/>
      <c r="CG205" s="318"/>
      <c r="CH205" s="156"/>
      <c r="CI205" s="156"/>
      <c r="CJ205" s="156"/>
      <c r="CK205" s="156"/>
      <c r="CL205" s="156"/>
      <c r="CM205" s="153"/>
      <c r="CN205" s="156"/>
      <c r="CO205" s="349"/>
      <c r="CP205" s="153"/>
      <c r="CQ205" s="156"/>
      <c r="CR205" s="156"/>
      <c r="CS205" s="156"/>
      <c r="CT205" s="156"/>
      <c r="CU205" s="318"/>
      <c r="CV205" s="153"/>
      <c r="CW205" s="156"/>
      <c r="CX205" s="156"/>
      <c r="CY205" s="156"/>
      <c r="CZ205" s="156"/>
      <c r="DA205" s="153"/>
      <c r="DB205" s="156"/>
      <c r="DC205" s="352"/>
      <c r="DD205" s="153"/>
      <c r="DE205" s="156"/>
      <c r="DF205" s="156"/>
      <c r="DG205" s="156"/>
      <c r="DH205" s="156"/>
      <c r="DI205" s="318"/>
      <c r="DJ205" s="153"/>
      <c r="DK205" s="156"/>
      <c r="DL205" s="156"/>
      <c r="DM205" s="156"/>
      <c r="DN205" s="156"/>
      <c r="DO205" s="153"/>
      <c r="DP205" s="156"/>
      <c r="DQ205" s="355"/>
      <c r="DR205" s="153"/>
      <c r="DS205" s="156"/>
      <c r="DT205" s="156"/>
      <c r="DU205" s="156"/>
      <c r="DV205" s="156"/>
      <c r="DW205" s="318"/>
      <c r="DX205" s="153"/>
      <c r="DY205" s="156"/>
      <c r="DZ205" s="156"/>
      <c r="EA205" s="156"/>
      <c r="EB205" s="156"/>
      <c r="EC205" s="153"/>
      <c r="ED205" s="156"/>
      <c r="EE205" s="358"/>
      <c r="EF205" s="56"/>
      <c r="EG205" s="153"/>
      <c r="EH205" s="153"/>
      <c r="EI205" s="38"/>
    </row>
    <row r="206" spans="1:139" ht="45" x14ac:dyDescent="0.25">
      <c r="A206" s="465" t="s">
        <v>111</v>
      </c>
      <c r="B206" s="450" t="s">
        <v>276</v>
      </c>
      <c r="C206" s="300">
        <v>0.14549999999999999</v>
      </c>
      <c r="D206" s="300">
        <v>0.16300000000000001</v>
      </c>
      <c r="E206" s="413">
        <v>4.3E-3</v>
      </c>
      <c r="F206" s="413">
        <v>4.4000000000000003E-3</v>
      </c>
      <c r="G206" s="413">
        <v>4.4000000000000003E-3</v>
      </c>
      <c r="H206" s="413">
        <v>4.4000000000000003E-3</v>
      </c>
      <c r="I206" s="300" t="s">
        <v>113</v>
      </c>
      <c r="J206" s="300">
        <v>43</v>
      </c>
      <c r="K206" s="465" t="s">
        <v>277</v>
      </c>
      <c r="L206" s="300" t="s">
        <v>115</v>
      </c>
      <c r="M206" s="300">
        <v>4301</v>
      </c>
      <c r="N206" s="465" t="s">
        <v>278</v>
      </c>
      <c r="O206" s="300" t="s">
        <v>185</v>
      </c>
      <c r="P206" s="441" t="s">
        <v>279</v>
      </c>
      <c r="Q206" s="300" t="s">
        <v>280</v>
      </c>
      <c r="R206" s="300">
        <v>4301001</v>
      </c>
      <c r="S206" s="300" t="s">
        <v>281</v>
      </c>
      <c r="T206" s="300">
        <v>430100100</v>
      </c>
      <c r="U206" s="300">
        <v>4516</v>
      </c>
      <c r="V206" s="300" t="s">
        <v>121</v>
      </c>
      <c r="W206" s="450">
        <v>5000</v>
      </c>
      <c r="X206" s="300">
        <v>4637</v>
      </c>
      <c r="Y206" s="300">
        <v>4758</v>
      </c>
      <c r="Z206" s="300">
        <v>4879</v>
      </c>
      <c r="AA206" s="300">
        <v>5000</v>
      </c>
      <c r="AB206" s="300" t="s">
        <v>170</v>
      </c>
      <c r="AC206" s="300">
        <v>5000</v>
      </c>
      <c r="AD206" s="467">
        <v>13289</v>
      </c>
      <c r="AE206" s="464">
        <f>SUM(AH206*AL206)+(AH216*AL216)+(AH218*AL218)+(AH220*AL220)+(AH226*AL226)</f>
        <v>0.18225000000000002</v>
      </c>
      <c r="AF206" s="498">
        <f>SUM(AH206*AM206)+(AH216*AM216)+(AH218*AM218)+(AH220*AM220)+(AH226*AM226)</f>
        <v>0.75500000000000012</v>
      </c>
      <c r="AG206" s="100" t="s">
        <v>282</v>
      </c>
      <c r="AH206" s="42">
        <v>0.6</v>
      </c>
      <c r="AI206" s="42">
        <f>SUM(AH207*AI207)+(AH209*AI209)+(AH210*AI210)+(AH214*AI214)+(AH215*AI215)</f>
        <v>0.25</v>
      </c>
      <c r="AJ206" s="42">
        <f>SUM(AH207*AJ207)+(AH209*AJ209)+(AH210*AJ210)+(AH214*AJ214)+(AH215*AJ215)</f>
        <v>0.38000000000000006</v>
      </c>
      <c r="AK206" s="42">
        <f>SUM(AH207*AK207)+(AH209*AK209)+(AH210*AK210)+(AH214*AK214)+(AH215*AK215)</f>
        <v>0.17</v>
      </c>
      <c r="AL206" s="42">
        <f>SUM(AH207*AL207)+(AH209*AL209)+(AH210*AL210)+(AH214*AL214)+(AH215*AL215)</f>
        <v>0.20000000000000004</v>
      </c>
      <c r="AM206" s="42">
        <f>SUM(AI206:AL206)</f>
        <v>1.0000000000000002</v>
      </c>
      <c r="AN206" s="160">
        <v>45291</v>
      </c>
      <c r="AO206" s="165"/>
      <c r="AP206" s="162"/>
      <c r="AQ206" s="46" t="s">
        <v>124</v>
      </c>
      <c r="AR206" s="300" t="s">
        <v>283</v>
      </c>
      <c r="AS206" s="300" t="s">
        <v>126</v>
      </c>
      <c r="AT206" s="439">
        <v>2021768920023</v>
      </c>
      <c r="AU206" s="440">
        <v>13806227753.41</v>
      </c>
      <c r="AV206" s="307" t="s">
        <v>284</v>
      </c>
      <c r="AW206" s="300" t="s">
        <v>157</v>
      </c>
      <c r="AX206" s="307" t="s">
        <v>129</v>
      </c>
      <c r="AY206" s="300"/>
      <c r="AZ206" s="339"/>
      <c r="BA206" s="329">
        <v>0</v>
      </c>
      <c r="BB206" s="329">
        <v>127733879</v>
      </c>
      <c r="BC206" s="329">
        <v>127733879</v>
      </c>
      <c r="BD206" s="329">
        <v>127733879</v>
      </c>
      <c r="BE206" s="329">
        <v>127733879</v>
      </c>
      <c r="BF206" s="329">
        <v>127733879</v>
      </c>
      <c r="BG206" s="329">
        <v>127733879</v>
      </c>
      <c r="BH206" s="329">
        <v>127733879</v>
      </c>
      <c r="BI206" s="329">
        <v>127733879</v>
      </c>
      <c r="BJ206" s="329">
        <v>127733879</v>
      </c>
      <c r="BK206" s="329">
        <v>127733879</v>
      </c>
      <c r="BL206" s="329">
        <v>127733885</v>
      </c>
      <c r="BM206" s="532">
        <f>SUM(BA206:BL208)</f>
        <v>1405072675</v>
      </c>
      <c r="BN206" s="332">
        <v>1405072675</v>
      </c>
      <c r="BO206" s="302"/>
      <c r="BP206" s="302"/>
      <c r="BQ206" s="302"/>
      <c r="BR206" s="302"/>
      <c r="BS206" s="302"/>
      <c r="BT206" s="302"/>
      <c r="BU206" s="302"/>
      <c r="BV206" s="302"/>
      <c r="BW206" s="302"/>
      <c r="BX206" s="302"/>
      <c r="BY206" s="302"/>
      <c r="BZ206" s="302"/>
      <c r="CA206" s="533">
        <f>SUM(BN206:BZ240)</f>
        <v>1480672675</v>
      </c>
      <c r="CB206" s="330">
        <v>1405072675</v>
      </c>
      <c r="CC206" s="46"/>
      <c r="CD206" s="46"/>
      <c r="CE206" s="46"/>
      <c r="CF206" s="46"/>
      <c r="CG206" s="46"/>
      <c r="CH206" s="46"/>
      <c r="CI206" s="46"/>
      <c r="CJ206" s="46"/>
      <c r="CK206" s="46"/>
      <c r="CL206" s="46"/>
      <c r="CM206" s="46"/>
      <c r="CN206" s="46"/>
      <c r="CO206" s="399">
        <f>SUM(CB206:CN206)</f>
        <v>1405072675</v>
      </c>
      <c r="CP206" s="330">
        <v>1405072675</v>
      </c>
      <c r="CQ206" s="46"/>
      <c r="CR206" s="46"/>
      <c r="CS206" s="46"/>
      <c r="CT206" s="46"/>
      <c r="CU206" s="46"/>
      <c r="CV206" s="46"/>
      <c r="CW206" s="46"/>
      <c r="CX206" s="46"/>
      <c r="CY206" s="46"/>
      <c r="CZ206" s="46"/>
      <c r="DA206" s="46"/>
      <c r="DB206" s="46"/>
      <c r="DC206" s="386">
        <f>SUM(CP206:DB206)</f>
        <v>1405072675</v>
      </c>
      <c r="DD206" s="330">
        <v>1266823675</v>
      </c>
      <c r="DE206" s="46"/>
      <c r="DF206" s="46"/>
      <c r="DG206" s="46"/>
      <c r="DH206" s="46"/>
      <c r="DI206" s="46"/>
      <c r="DJ206" s="46"/>
      <c r="DK206" s="46"/>
      <c r="DL206" s="46"/>
      <c r="DM206" s="46"/>
      <c r="DN206" s="46"/>
      <c r="DO206" s="46"/>
      <c r="DP206" s="46"/>
      <c r="DQ206" s="397">
        <f>SUM(DD206:DP206)</f>
        <v>1266823675</v>
      </c>
      <c r="DR206" s="330">
        <v>1128641175</v>
      </c>
      <c r="DS206" s="46"/>
      <c r="DT206" s="46"/>
      <c r="DU206" s="46"/>
      <c r="DV206" s="46"/>
      <c r="DW206" s="46"/>
      <c r="DX206" s="46"/>
      <c r="DY206" s="46"/>
      <c r="DZ206" s="46"/>
      <c r="EA206" s="46"/>
      <c r="EB206" s="46"/>
      <c r="EC206" s="46"/>
      <c r="ED206" s="46"/>
      <c r="EE206" s="398">
        <f>SUM(DR206:ED206)</f>
        <v>1128641175</v>
      </c>
      <c r="EF206" s="49"/>
      <c r="EG206" s="302" t="s">
        <v>130</v>
      </c>
      <c r="EH206" s="45"/>
      <c r="EI206" s="38"/>
    </row>
    <row r="207" spans="1:139" ht="409.6" customHeight="1" x14ac:dyDescent="0.25">
      <c r="A207" s="447"/>
      <c r="B207" s="451"/>
      <c r="C207" s="275"/>
      <c r="D207" s="275"/>
      <c r="E207" s="275"/>
      <c r="F207" s="275"/>
      <c r="G207" s="275"/>
      <c r="H207" s="275"/>
      <c r="I207" s="275"/>
      <c r="J207" s="275"/>
      <c r="K207" s="447"/>
      <c r="L207" s="275"/>
      <c r="M207" s="275"/>
      <c r="N207" s="447"/>
      <c r="O207" s="275"/>
      <c r="P207" s="275"/>
      <c r="Q207" s="275"/>
      <c r="R207" s="275"/>
      <c r="S207" s="275"/>
      <c r="T207" s="275"/>
      <c r="U207" s="275"/>
      <c r="V207" s="275"/>
      <c r="W207" s="451"/>
      <c r="X207" s="275"/>
      <c r="Y207" s="275"/>
      <c r="Z207" s="275"/>
      <c r="AA207" s="275"/>
      <c r="AB207" s="275"/>
      <c r="AC207" s="275"/>
      <c r="AD207" s="275"/>
      <c r="AE207" s="275"/>
      <c r="AF207" s="275"/>
      <c r="AG207" s="508" t="s">
        <v>285</v>
      </c>
      <c r="AH207" s="464">
        <v>0.2</v>
      </c>
      <c r="AI207" s="464">
        <v>0.25</v>
      </c>
      <c r="AJ207" s="464">
        <v>0.38</v>
      </c>
      <c r="AK207" s="500">
        <v>0.17</v>
      </c>
      <c r="AL207" s="464">
        <v>0.2</v>
      </c>
      <c r="AM207" s="315">
        <f>SUM(AI207:AL208)</f>
        <v>1</v>
      </c>
      <c r="AN207" s="427">
        <v>45291</v>
      </c>
      <c r="AO207" s="313" t="s">
        <v>441</v>
      </c>
      <c r="AP207" s="300" t="s">
        <v>286</v>
      </c>
      <c r="AQ207" s="300" t="s">
        <v>132</v>
      </c>
      <c r="AR207" s="275"/>
      <c r="AS207" s="275"/>
      <c r="AT207" s="275"/>
      <c r="AU207" s="275"/>
      <c r="AV207" s="275"/>
      <c r="AW207" s="275"/>
      <c r="AX207" s="275"/>
      <c r="AY207" s="275"/>
      <c r="AZ207" s="340"/>
      <c r="BA207" s="396"/>
      <c r="BB207" s="396"/>
      <c r="BC207" s="396"/>
      <c r="BD207" s="396"/>
      <c r="BE207" s="396"/>
      <c r="BF207" s="396"/>
      <c r="BG207" s="396"/>
      <c r="BH207" s="396"/>
      <c r="BI207" s="396"/>
      <c r="BJ207" s="396"/>
      <c r="BK207" s="396"/>
      <c r="BL207" s="396"/>
      <c r="BM207" s="406"/>
      <c r="BN207" s="275"/>
      <c r="BO207" s="275"/>
      <c r="BP207" s="275"/>
      <c r="BQ207" s="275"/>
      <c r="BR207" s="275"/>
      <c r="BS207" s="275"/>
      <c r="BT207" s="275"/>
      <c r="BU207" s="275"/>
      <c r="BV207" s="275"/>
      <c r="BW207" s="275"/>
      <c r="BX207" s="275"/>
      <c r="BY207" s="275"/>
      <c r="BZ207" s="275"/>
      <c r="CA207" s="275"/>
      <c r="CB207" s="275"/>
      <c r="CC207" s="46"/>
      <c r="CD207" s="46"/>
      <c r="CE207" s="46"/>
      <c r="CF207" s="46"/>
      <c r="CG207" s="46"/>
      <c r="CH207" s="46"/>
      <c r="CI207" s="46"/>
      <c r="CJ207" s="46"/>
      <c r="CK207" s="46"/>
      <c r="CL207" s="46"/>
      <c r="CM207" s="46"/>
      <c r="CN207" s="46"/>
      <c r="CO207" s="275"/>
      <c r="CP207" s="275"/>
      <c r="CQ207" s="46"/>
      <c r="CR207" s="46"/>
      <c r="CS207" s="46"/>
      <c r="CT207" s="46"/>
      <c r="CU207" s="46"/>
      <c r="CV207" s="46"/>
      <c r="CW207" s="46"/>
      <c r="CX207" s="46"/>
      <c r="CY207" s="46"/>
      <c r="CZ207" s="46"/>
      <c r="DA207" s="46"/>
      <c r="DB207" s="46"/>
      <c r="DC207" s="275"/>
      <c r="DD207" s="275"/>
      <c r="DE207" s="46"/>
      <c r="DF207" s="46"/>
      <c r="DG207" s="46"/>
      <c r="DH207" s="46"/>
      <c r="DI207" s="46"/>
      <c r="DJ207" s="46"/>
      <c r="DK207" s="46"/>
      <c r="DL207" s="46"/>
      <c r="DM207" s="46"/>
      <c r="DN207" s="46"/>
      <c r="DO207" s="46"/>
      <c r="DP207" s="46"/>
      <c r="DQ207" s="275"/>
      <c r="DR207" s="275"/>
      <c r="DS207" s="46"/>
      <c r="DT207" s="46"/>
      <c r="DU207" s="46"/>
      <c r="DV207" s="46"/>
      <c r="DW207" s="46"/>
      <c r="DX207" s="46"/>
      <c r="DY207" s="46"/>
      <c r="DZ207" s="46"/>
      <c r="EA207" s="46"/>
      <c r="EB207" s="46"/>
      <c r="EC207" s="46"/>
      <c r="ED207" s="46"/>
      <c r="EE207" s="275"/>
      <c r="EF207" s="49"/>
      <c r="EG207" s="275"/>
      <c r="EH207" s="45"/>
      <c r="EI207" s="38"/>
    </row>
    <row r="208" spans="1:139" ht="281.25" customHeight="1" x14ac:dyDescent="0.25">
      <c r="A208" s="447"/>
      <c r="B208" s="451"/>
      <c r="C208" s="275"/>
      <c r="D208" s="275"/>
      <c r="E208" s="275"/>
      <c r="F208" s="275"/>
      <c r="G208" s="275"/>
      <c r="H208" s="275"/>
      <c r="I208" s="275"/>
      <c r="J208" s="275"/>
      <c r="K208" s="447"/>
      <c r="L208" s="275"/>
      <c r="M208" s="275"/>
      <c r="N208" s="447"/>
      <c r="O208" s="275"/>
      <c r="P208" s="275"/>
      <c r="Q208" s="275"/>
      <c r="R208" s="275"/>
      <c r="S208" s="275"/>
      <c r="T208" s="275"/>
      <c r="U208" s="275"/>
      <c r="V208" s="275"/>
      <c r="W208" s="451"/>
      <c r="X208" s="275"/>
      <c r="Y208" s="275"/>
      <c r="Z208" s="275"/>
      <c r="AA208" s="275"/>
      <c r="AB208" s="275"/>
      <c r="AC208" s="275"/>
      <c r="AD208" s="275"/>
      <c r="AE208" s="275"/>
      <c r="AF208" s="275"/>
      <c r="AG208" s="276"/>
      <c r="AH208" s="276"/>
      <c r="AI208" s="276"/>
      <c r="AJ208" s="276"/>
      <c r="AK208" s="276"/>
      <c r="AL208" s="276"/>
      <c r="AM208" s="276"/>
      <c r="AN208" s="276"/>
      <c r="AO208" s="314"/>
      <c r="AP208" s="276"/>
      <c r="AQ208" s="276"/>
      <c r="AR208" s="275"/>
      <c r="AS208" s="275"/>
      <c r="AT208" s="275"/>
      <c r="AU208" s="275"/>
      <c r="AV208" s="275"/>
      <c r="AW208" s="275"/>
      <c r="AX208" s="275"/>
      <c r="AY208" s="275"/>
      <c r="AZ208" s="340"/>
      <c r="BA208" s="396"/>
      <c r="BB208" s="396"/>
      <c r="BC208" s="396"/>
      <c r="BD208" s="396"/>
      <c r="BE208" s="396"/>
      <c r="BF208" s="396"/>
      <c r="BG208" s="396"/>
      <c r="BH208" s="396"/>
      <c r="BI208" s="396"/>
      <c r="BJ208" s="396"/>
      <c r="BK208" s="396"/>
      <c r="BL208" s="396"/>
      <c r="BM208" s="406"/>
      <c r="BN208" s="275"/>
      <c r="BO208" s="275"/>
      <c r="BP208" s="275"/>
      <c r="BQ208" s="275"/>
      <c r="BR208" s="275"/>
      <c r="BS208" s="275"/>
      <c r="BT208" s="275"/>
      <c r="BU208" s="275"/>
      <c r="BV208" s="275"/>
      <c r="BW208" s="275"/>
      <c r="BX208" s="275"/>
      <c r="BY208" s="275"/>
      <c r="BZ208" s="275"/>
      <c r="CA208" s="275"/>
      <c r="CB208" s="275"/>
      <c r="CC208" s="46"/>
      <c r="CD208" s="46"/>
      <c r="CE208" s="46"/>
      <c r="CF208" s="46"/>
      <c r="CG208" s="46"/>
      <c r="CH208" s="46"/>
      <c r="CI208" s="46"/>
      <c r="CJ208" s="46"/>
      <c r="CK208" s="46"/>
      <c r="CL208" s="46"/>
      <c r="CM208" s="46"/>
      <c r="CN208" s="46"/>
      <c r="CO208" s="275"/>
      <c r="CP208" s="275"/>
      <c r="CQ208" s="46"/>
      <c r="CR208" s="46"/>
      <c r="CS208" s="46"/>
      <c r="CT208" s="46"/>
      <c r="CU208" s="46"/>
      <c r="CV208" s="46"/>
      <c r="CW208" s="46"/>
      <c r="CX208" s="46"/>
      <c r="CY208" s="46"/>
      <c r="CZ208" s="46"/>
      <c r="DA208" s="46"/>
      <c r="DB208" s="46"/>
      <c r="DC208" s="275"/>
      <c r="DD208" s="275"/>
      <c r="DE208" s="46"/>
      <c r="DF208" s="46"/>
      <c r="DG208" s="46"/>
      <c r="DH208" s="46"/>
      <c r="DI208" s="46"/>
      <c r="DJ208" s="46"/>
      <c r="DK208" s="46"/>
      <c r="DL208" s="46"/>
      <c r="DM208" s="46"/>
      <c r="DN208" s="46"/>
      <c r="DO208" s="46"/>
      <c r="DP208" s="46"/>
      <c r="DQ208" s="275"/>
      <c r="DR208" s="275"/>
      <c r="DS208" s="46"/>
      <c r="DT208" s="46"/>
      <c r="DU208" s="46"/>
      <c r="DV208" s="46"/>
      <c r="DW208" s="46"/>
      <c r="DX208" s="46"/>
      <c r="DY208" s="46"/>
      <c r="DZ208" s="46"/>
      <c r="EA208" s="46"/>
      <c r="EB208" s="46"/>
      <c r="EC208" s="46"/>
      <c r="ED208" s="46"/>
      <c r="EE208" s="275"/>
      <c r="EF208" s="49"/>
      <c r="EG208" s="275"/>
      <c r="EH208" s="45"/>
      <c r="EI208" s="38"/>
    </row>
    <row r="209" spans="1:139" ht="69" customHeight="1" x14ac:dyDescent="0.25">
      <c r="A209" s="447"/>
      <c r="B209" s="451"/>
      <c r="C209" s="275"/>
      <c r="D209" s="275"/>
      <c r="E209" s="275"/>
      <c r="F209" s="275"/>
      <c r="G209" s="275"/>
      <c r="H209" s="275"/>
      <c r="I209" s="275"/>
      <c r="J209" s="275"/>
      <c r="K209" s="447"/>
      <c r="L209" s="275"/>
      <c r="M209" s="275"/>
      <c r="N209" s="447"/>
      <c r="O209" s="275"/>
      <c r="P209" s="275"/>
      <c r="Q209" s="275"/>
      <c r="R209" s="275"/>
      <c r="S209" s="275"/>
      <c r="T209" s="275"/>
      <c r="U209" s="275"/>
      <c r="V209" s="275"/>
      <c r="W209" s="451"/>
      <c r="X209" s="275"/>
      <c r="Y209" s="275"/>
      <c r="Z209" s="275"/>
      <c r="AA209" s="275"/>
      <c r="AB209" s="275"/>
      <c r="AC209" s="275"/>
      <c r="AD209" s="275"/>
      <c r="AE209" s="275"/>
      <c r="AF209" s="275"/>
      <c r="AG209" s="101" t="s">
        <v>287</v>
      </c>
      <c r="AH209" s="58">
        <v>0.2</v>
      </c>
      <c r="AI209" s="58">
        <v>0.25</v>
      </c>
      <c r="AJ209" s="58">
        <v>0.38</v>
      </c>
      <c r="AK209" s="72">
        <v>0.17</v>
      </c>
      <c r="AL209" s="51">
        <v>0.2</v>
      </c>
      <c r="AM209" s="50">
        <f>SUM(AI209:AL209)</f>
        <v>1</v>
      </c>
      <c r="AN209" s="52">
        <v>45291</v>
      </c>
      <c r="AO209" s="53" t="s">
        <v>288</v>
      </c>
      <c r="AP209" s="53" t="s">
        <v>289</v>
      </c>
      <c r="AQ209" s="47" t="s">
        <v>132</v>
      </c>
      <c r="AR209" s="275"/>
      <c r="AS209" s="275"/>
      <c r="AT209" s="275"/>
      <c r="AU209" s="275"/>
      <c r="AV209" s="276"/>
      <c r="AW209" s="276"/>
      <c r="AX209" s="276"/>
      <c r="AY209" s="276"/>
      <c r="AZ209" s="341"/>
      <c r="BA209" s="396"/>
      <c r="BB209" s="396"/>
      <c r="BC209" s="396"/>
      <c r="BD209" s="396"/>
      <c r="BE209" s="396"/>
      <c r="BF209" s="396"/>
      <c r="BG209" s="396"/>
      <c r="BH209" s="396"/>
      <c r="BI209" s="396"/>
      <c r="BJ209" s="396"/>
      <c r="BK209" s="396"/>
      <c r="BL209" s="396"/>
      <c r="BM209" s="408"/>
      <c r="BN209" s="276"/>
      <c r="BO209" s="275"/>
      <c r="BP209" s="275"/>
      <c r="BQ209" s="275"/>
      <c r="BR209" s="275"/>
      <c r="BS209" s="276"/>
      <c r="BT209" s="275"/>
      <c r="BU209" s="275"/>
      <c r="BV209" s="275"/>
      <c r="BW209" s="275"/>
      <c r="BX209" s="275"/>
      <c r="BY209" s="276"/>
      <c r="BZ209" s="275"/>
      <c r="CA209" s="275"/>
      <c r="CB209" s="276"/>
      <c r="CC209" s="46"/>
      <c r="CD209" s="46"/>
      <c r="CE209" s="46"/>
      <c r="CF209" s="46"/>
      <c r="CG209" s="46"/>
      <c r="CH209" s="46"/>
      <c r="CI209" s="46"/>
      <c r="CJ209" s="46"/>
      <c r="CK209" s="46"/>
      <c r="CL209" s="46"/>
      <c r="CM209" s="46"/>
      <c r="CN209" s="46"/>
      <c r="CO209" s="276"/>
      <c r="CP209" s="276"/>
      <c r="CQ209" s="46"/>
      <c r="CR209" s="46"/>
      <c r="CS209" s="46"/>
      <c r="CT209" s="46"/>
      <c r="CU209" s="46"/>
      <c r="CV209" s="46"/>
      <c r="CW209" s="46"/>
      <c r="CX209" s="46"/>
      <c r="CY209" s="46"/>
      <c r="CZ209" s="46"/>
      <c r="DA209" s="46"/>
      <c r="DB209" s="46"/>
      <c r="DC209" s="276"/>
      <c r="DD209" s="276"/>
      <c r="DE209" s="46"/>
      <c r="DF209" s="46"/>
      <c r="DG209" s="46"/>
      <c r="DH209" s="46"/>
      <c r="DI209" s="46"/>
      <c r="DJ209" s="46"/>
      <c r="DK209" s="46"/>
      <c r="DL209" s="46"/>
      <c r="DM209" s="46"/>
      <c r="DN209" s="46"/>
      <c r="DO209" s="46"/>
      <c r="DP209" s="46"/>
      <c r="DQ209" s="276"/>
      <c r="DR209" s="276"/>
      <c r="DS209" s="46"/>
      <c r="DT209" s="46"/>
      <c r="DU209" s="46"/>
      <c r="DV209" s="46"/>
      <c r="DW209" s="46"/>
      <c r="DX209" s="46"/>
      <c r="DY209" s="46"/>
      <c r="DZ209" s="46"/>
      <c r="EA209" s="46"/>
      <c r="EB209" s="46"/>
      <c r="EC209" s="46"/>
      <c r="ED209" s="46"/>
      <c r="EE209" s="276"/>
      <c r="EF209" s="49"/>
      <c r="EG209" s="276"/>
      <c r="EH209" s="45"/>
      <c r="EI209" s="38"/>
    </row>
    <row r="210" spans="1:139" ht="409.5" customHeight="1" x14ac:dyDescent="0.25">
      <c r="A210" s="447"/>
      <c r="B210" s="451"/>
      <c r="C210" s="275"/>
      <c r="D210" s="275"/>
      <c r="E210" s="275"/>
      <c r="F210" s="275"/>
      <c r="G210" s="275"/>
      <c r="H210" s="275"/>
      <c r="I210" s="275"/>
      <c r="J210" s="275"/>
      <c r="K210" s="447"/>
      <c r="L210" s="275"/>
      <c r="M210" s="275"/>
      <c r="N210" s="447"/>
      <c r="O210" s="275"/>
      <c r="P210" s="275"/>
      <c r="Q210" s="275"/>
      <c r="R210" s="275"/>
      <c r="S210" s="275"/>
      <c r="T210" s="275"/>
      <c r="U210" s="275"/>
      <c r="V210" s="275"/>
      <c r="W210" s="451"/>
      <c r="X210" s="275"/>
      <c r="Y210" s="275"/>
      <c r="Z210" s="275"/>
      <c r="AA210" s="275"/>
      <c r="AB210" s="275"/>
      <c r="AC210" s="275"/>
      <c r="AD210" s="275"/>
      <c r="AE210" s="275"/>
      <c r="AF210" s="275"/>
      <c r="AG210" s="508" t="s">
        <v>290</v>
      </c>
      <c r="AH210" s="464">
        <v>0.2</v>
      </c>
      <c r="AI210" s="464">
        <v>0.25</v>
      </c>
      <c r="AJ210" s="464">
        <v>0.38</v>
      </c>
      <c r="AK210" s="500">
        <v>0.17</v>
      </c>
      <c r="AL210" s="464">
        <v>0.2</v>
      </c>
      <c r="AM210" s="315">
        <f>SUM(AI210:AL213)</f>
        <v>1</v>
      </c>
      <c r="AN210" s="427">
        <v>45291</v>
      </c>
      <c r="AO210" s="309" t="s">
        <v>444</v>
      </c>
      <c r="AP210" s="300" t="s">
        <v>291</v>
      </c>
      <c r="AQ210" s="300" t="s">
        <v>132</v>
      </c>
      <c r="AR210" s="275"/>
      <c r="AS210" s="275"/>
      <c r="AT210" s="275"/>
      <c r="AU210" s="275"/>
      <c r="AV210" s="61"/>
      <c r="AW210" s="61"/>
      <c r="AX210" s="61"/>
      <c r="AY210" s="61"/>
      <c r="AZ210" s="61"/>
      <c r="BA210" s="66"/>
      <c r="BB210" s="66"/>
      <c r="BC210" s="66"/>
      <c r="BD210" s="66"/>
      <c r="BE210" s="66"/>
      <c r="BF210" s="66"/>
      <c r="BG210" s="66"/>
      <c r="BH210" s="66"/>
      <c r="BI210" s="66"/>
      <c r="BJ210" s="66"/>
      <c r="BK210" s="66"/>
      <c r="BL210" s="66"/>
      <c r="BM210" s="102"/>
      <c r="BN210" s="103"/>
      <c r="BO210" s="275"/>
      <c r="BP210" s="275"/>
      <c r="BQ210" s="275"/>
      <c r="BR210" s="275"/>
      <c r="BS210" s="85"/>
      <c r="BT210" s="275"/>
      <c r="BU210" s="275"/>
      <c r="BV210" s="275"/>
      <c r="BW210" s="275"/>
      <c r="BX210" s="275"/>
      <c r="BY210" s="85"/>
      <c r="BZ210" s="275"/>
      <c r="CA210" s="275"/>
      <c r="CB210" s="104"/>
      <c r="CC210" s="46"/>
      <c r="CD210" s="46"/>
      <c r="CE210" s="46"/>
      <c r="CF210" s="46"/>
      <c r="CG210" s="46"/>
      <c r="CH210" s="46"/>
      <c r="CI210" s="46"/>
      <c r="CJ210" s="46"/>
      <c r="CK210" s="46"/>
      <c r="CL210" s="46"/>
      <c r="CM210" s="46"/>
      <c r="CN210" s="46"/>
      <c r="CO210" s="105"/>
      <c r="CP210" s="104"/>
      <c r="CQ210" s="46"/>
      <c r="CR210" s="46"/>
      <c r="CS210" s="46"/>
      <c r="CT210" s="46"/>
      <c r="CU210" s="46"/>
      <c r="CV210" s="46"/>
      <c r="CW210" s="46"/>
      <c r="CX210" s="46"/>
      <c r="CY210" s="46"/>
      <c r="CZ210" s="46"/>
      <c r="DA210" s="46"/>
      <c r="DB210" s="46"/>
      <c r="DC210" s="106"/>
      <c r="DD210" s="104"/>
      <c r="DE210" s="46"/>
      <c r="DF210" s="46"/>
      <c r="DG210" s="46"/>
      <c r="DH210" s="46"/>
      <c r="DI210" s="46"/>
      <c r="DJ210" s="46"/>
      <c r="DK210" s="46"/>
      <c r="DL210" s="46"/>
      <c r="DM210" s="46"/>
      <c r="DN210" s="46"/>
      <c r="DO210" s="46"/>
      <c r="DP210" s="46"/>
      <c r="DQ210" s="107"/>
      <c r="DR210" s="104"/>
      <c r="DS210" s="46"/>
      <c r="DT210" s="46"/>
      <c r="DU210" s="46"/>
      <c r="DV210" s="46"/>
      <c r="DW210" s="46"/>
      <c r="DX210" s="46"/>
      <c r="DY210" s="46"/>
      <c r="DZ210" s="46"/>
      <c r="EA210" s="46"/>
      <c r="EB210" s="46"/>
      <c r="EC210" s="46"/>
      <c r="ED210" s="46"/>
      <c r="EE210" s="108"/>
      <c r="EF210" s="49"/>
      <c r="EG210" s="39"/>
      <c r="EH210" s="45"/>
      <c r="EI210" s="38"/>
    </row>
    <row r="211" spans="1:139" ht="409.6" customHeight="1" x14ac:dyDescent="0.25">
      <c r="A211" s="447"/>
      <c r="B211" s="451"/>
      <c r="C211" s="275"/>
      <c r="D211" s="275"/>
      <c r="E211" s="275"/>
      <c r="F211" s="275"/>
      <c r="G211" s="275"/>
      <c r="H211" s="275"/>
      <c r="I211" s="275"/>
      <c r="J211" s="275"/>
      <c r="K211" s="447"/>
      <c r="L211" s="275"/>
      <c r="M211" s="275"/>
      <c r="N211" s="447"/>
      <c r="O211" s="275"/>
      <c r="P211" s="275"/>
      <c r="Q211" s="275"/>
      <c r="R211" s="275"/>
      <c r="S211" s="275"/>
      <c r="T211" s="275"/>
      <c r="U211" s="275"/>
      <c r="V211" s="275"/>
      <c r="W211" s="451"/>
      <c r="X211" s="275"/>
      <c r="Y211" s="275"/>
      <c r="Z211" s="275"/>
      <c r="AA211" s="275"/>
      <c r="AB211" s="275"/>
      <c r="AC211" s="275"/>
      <c r="AD211" s="275"/>
      <c r="AE211" s="275"/>
      <c r="AF211" s="275"/>
      <c r="AG211" s="275"/>
      <c r="AH211" s="275"/>
      <c r="AI211" s="275"/>
      <c r="AJ211" s="275"/>
      <c r="AK211" s="275"/>
      <c r="AL211" s="275"/>
      <c r="AM211" s="275"/>
      <c r="AN211" s="275"/>
      <c r="AO211" s="310"/>
      <c r="AP211" s="275"/>
      <c r="AQ211" s="275"/>
      <c r="AR211" s="275"/>
      <c r="AS211" s="275"/>
      <c r="AT211" s="275"/>
      <c r="AU211" s="275"/>
      <c r="AV211" s="61"/>
      <c r="AW211" s="61"/>
      <c r="AX211" s="61"/>
      <c r="AY211" s="61"/>
      <c r="AZ211" s="61"/>
      <c r="BA211" s="66"/>
      <c r="BB211" s="66"/>
      <c r="BC211" s="66"/>
      <c r="BD211" s="66"/>
      <c r="BE211" s="66"/>
      <c r="BF211" s="66"/>
      <c r="BG211" s="66"/>
      <c r="BH211" s="66"/>
      <c r="BI211" s="66"/>
      <c r="BJ211" s="66"/>
      <c r="BK211" s="66"/>
      <c r="BL211" s="66"/>
      <c r="BM211" s="102"/>
      <c r="BN211" s="103"/>
      <c r="BO211" s="275"/>
      <c r="BP211" s="275"/>
      <c r="BQ211" s="275"/>
      <c r="BR211" s="275"/>
      <c r="BS211" s="85"/>
      <c r="BT211" s="275"/>
      <c r="BU211" s="275"/>
      <c r="BV211" s="275"/>
      <c r="BW211" s="275"/>
      <c r="BX211" s="275"/>
      <c r="BY211" s="85"/>
      <c r="BZ211" s="275"/>
      <c r="CA211" s="275"/>
      <c r="CB211" s="104"/>
      <c r="CC211" s="46"/>
      <c r="CD211" s="46"/>
      <c r="CE211" s="46"/>
      <c r="CF211" s="46"/>
      <c r="CG211" s="46"/>
      <c r="CH211" s="46"/>
      <c r="CI211" s="46"/>
      <c r="CJ211" s="46"/>
      <c r="CK211" s="46"/>
      <c r="CL211" s="46"/>
      <c r="CM211" s="46"/>
      <c r="CN211" s="46"/>
      <c r="CO211" s="105"/>
      <c r="CP211" s="104"/>
      <c r="CQ211" s="46"/>
      <c r="CR211" s="46"/>
      <c r="CS211" s="46"/>
      <c r="CT211" s="46"/>
      <c r="CU211" s="46"/>
      <c r="CV211" s="46"/>
      <c r="CW211" s="46"/>
      <c r="CX211" s="46"/>
      <c r="CY211" s="46"/>
      <c r="CZ211" s="46"/>
      <c r="DA211" s="46"/>
      <c r="DB211" s="46"/>
      <c r="DC211" s="106"/>
      <c r="DD211" s="104"/>
      <c r="DE211" s="46"/>
      <c r="DF211" s="46"/>
      <c r="DG211" s="46"/>
      <c r="DH211" s="46"/>
      <c r="DI211" s="46"/>
      <c r="DJ211" s="46"/>
      <c r="DK211" s="46"/>
      <c r="DL211" s="46"/>
      <c r="DM211" s="46"/>
      <c r="DN211" s="46"/>
      <c r="DO211" s="46"/>
      <c r="DP211" s="46"/>
      <c r="DQ211" s="107"/>
      <c r="DR211" s="104"/>
      <c r="DS211" s="46"/>
      <c r="DT211" s="46"/>
      <c r="DU211" s="46"/>
      <c r="DV211" s="46"/>
      <c r="DW211" s="46"/>
      <c r="DX211" s="46"/>
      <c r="DY211" s="46"/>
      <c r="DZ211" s="46"/>
      <c r="EA211" s="46"/>
      <c r="EB211" s="46"/>
      <c r="EC211" s="46"/>
      <c r="ED211" s="46"/>
      <c r="EE211" s="108"/>
      <c r="EF211" s="49"/>
      <c r="EG211" s="39"/>
      <c r="EH211" s="45"/>
      <c r="EI211" s="38"/>
    </row>
    <row r="212" spans="1:139" ht="337.5" customHeight="1" x14ac:dyDescent="0.25">
      <c r="A212" s="447"/>
      <c r="B212" s="451"/>
      <c r="C212" s="275"/>
      <c r="D212" s="275"/>
      <c r="E212" s="275"/>
      <c r="F212" s="275"/>
      <c r="G212" s="275"/>
      <c r="H212" s="275"/>
      <c r="I212" s="275"/>
      <c r="J212" s="275"/>
      <c r="K212" s="447"/>
      <c r="L212" s="275"/>
      <c r="M212" s="275"/>
      <c r="N212" s="447"/>
      <c r="O212" s="275"/>
      <c r="P212" s="275"/>
      <c r="Q212" s="275"/>
      <c r="R212" s="275"/>
      <c r="S212" s="275"/>
      <c r="T212" s="275"/>
      <c r="U212" s="275"/>
      <c r="V212" s="275"/>
      <c r="W212" s="451"/>
      <c r="X212" s="275"/>
      <c r="Y212" s="275"/>
      <c r="Z212" s="275"/>
      <c r="AA212" s="275"/>
      <c r="AB212" s="275"/>
      <c r="AC212" s="275"/>
      <c r="AD212" s="275"/>
      <c r="AE212" s="275"/>
      <c r="AF212" s="275"/>
      <c r="AG212" s="275"/>
      <c r="AH212" s="275"/>
      <c r="AI212" s="275"/>
      <c r="AJ212" s="275"/>
      <c r="AK212" s="275"/>
      <c r="AL212" s="275"/>
      <c r="AM212" s="275"/>
      <c r="AN212" s="275"/>
      <c r="AO212" s="310"/>
      <c r="AP212" s="275"/>
      <c r="AQ212" s="275"/>
      <c r="AR212" s="275"/>
      <c r="AS212" s="275"/>
      <c r="AT212" s="275"/>
      <c r="AU212" s="275"/>
      <c r="AV212" s="61"/>
      <c r="AW212" s="61"/>
      <c r="AX212" s="61"/>
      <c r="AY212" s="61"/>
      <c r="AZ212" s="61"/>
      <c r="BA212" s="66"/>
      <c r="BB212" s="66"/>
      <c r="BC212" s="66"/>
      <c r="BD212" s="66"/>
      <c r="BE212" s="66"/>
      <c r="BF212" s="66"/>
      <c r="BG212" s="66"/>
      <c r="BH212" s="66"/>
      <c r="BI212" s="66"/>
      <c r="BJ212" s="66"/>
      <c r="BK212" s="66"/>
      <c r="BL212" s="66"/>
      <c r="BM212" s="102"/>
      <c r="BN212" s="103"/>
      <c r="BO212" s="275"/>
      <c r="BP212" s="275"/>
      <c r="BQ212" s="275"/>
      <c r="BR212" s="275"/>
      <c r="BS212" s="85"/>
      <c r="BT212" s="275"/>
      <c r="BU212" s="275"/>
      <c r="BV212" s="275"/>
      <c r="BW212" s="275"/>
      <c r="BX212" s="275"/>
      <c r="BY212" s="85"/>
      <c r="BZ212" s="275"/>
      <c r="CA212" s="275"/>
      <c r="CB212" s="104"/>
      <c r="CC212" s="46"/>
      <c r="CD212" s="46"/>
      <c r="CE212" s="46"/>
      <c r="CF212" s="46"/>
      <c r="CG212" s="46"/>
      <c r="CH212" s="46"/>
      <c r="CI212" s="46"/>
      <c r="CJ212" s="46"/>
      <c r="CK212" s="46"/>
      <c r="CL212" s="46"/>
      <c r="CM212" s="46"/>
      <c r="CN212" s="46"/>
      <c r="CO212" s="105"/>
      <c r="CP212" s="104"/>
      <c r="CQ212" s="46"/>
      <c r="CR212" s="46"/>
      <c r="CS212" s="46"/>
      <c r="CT212" s="46"/>
      <c r="CU212" s="46"/>
      <c r="CV212" s="46"/>
      <c r="CW212" s="46"/>
      <c r="CX212" s="46"/>
      <c r="CY212" s="46"/>
      <c r="CZ212" s="46"/>
      <c r="DA212" s="46"/>
      <c r="DB212" s="46"/>
      <c r="DC212" s="106"/>
      <c r="DD212" s="104"/>
      <c r="DE212" s="46"/>
      <c r="DF212" s="46"/>
      <c r="DG212" s="46"/>
      <c r="DH212" s="46"/>
      <c r="DI212" s="46"/>
      <c r="DJ212" s="46"/>
      <c r="DK212" s="46"/>
      <c r="DL212" s="46"/>
      <c r="DM212" s="46"/>
      <c r="DN212" s="46"/>
      <c r="DO212" s="46"/>
      <c r="DP212" s="46"/>
      <c r="DQ212" s="107"/>
      <c r="DR212" s="104"/>
      <c r="DS212" s="46"/>
      <c r="DT212" s="46"/>
      <c r="DU212" s="46"/>
      <c r="DV212" s="46"/>
      <c r="DW212" s="46"/>
      <c r="DX212" s="46"/>
      <c r="DY212" s="46"/>
      <c r="DZ212" s="46"/>
      <c r="EA212" s="46"/>
      <c r="EB212" s="46"/>
      <c r="EC212" s="46"/>
      <c r="ED212" s="46"/>
      <c r="EE212" s="108"/>
      <c r="EF212" s="49"/>
      <c r="EG212" s="39"/>
      <c r="EH212" s="45"/>
      <c r="EI212" s="38"/>
    </row>
    <row r="213" spans="1:139" ht="43.5" customHeight="1" x14ac:dyDescent="0.25">
      <c r="A213" s="447"/>
      <c r="B213" s="451"/>
      <c r="C213" s="275"/>
      <c r="D213" s="275"/>
      <c r="E213" s="275"/>
      <c r="F213" s="275"/>
      <c r="G213" s="275"/>
      <c r="H213" s="275"/>
      <c r="I213" s="275"/>
      <c r="J213" s="275"/>
      <c r="K213" s="447"/>
      <c r="L213" s="275"/>
      <c r="M213" s="275"/>
      <c r="N213" s="447"/>
      <c r="O213" s="275"/>
      <c r="P213" s="275"/>
      <c r="Q213" s="275"/>
      <c r="R213" s="275"/>
      <c r="S213" s="275"/>
      <c r="T213" s="275"/>
      <c r="U213" s="275"/>
      <c r="V213" s="275"/>
      <c r="W213" s="451"/>
      <c r="X213" s="275"/>
      <c r="Y213" s="275"/>
      <c r="Z213" s="275"/>
      <c r="AA213" s="275"/>
      <c r="AB213" s="275"/>
      <c r="AC213" s="275"/>
      <c r="AD213" s="275"/>
      <c r="AE213" s="275"/>
      <c r="AF213" s="275"/>
      <c r="AG213" s="276"/>
      <c r="AH213" s="276"/>
      <c r="AI213" s="276"/>
      <c r="AJ213" s="276"/>
      <c r="AK213" s="276"/>
      <c r="AL213" s="276"/>
      <c r="AM213" s="276"/>
      <c r="AN213" s="276"/>
      <c r="AO213" s="312"/>
      <c r="AP213" s="276"/>
      <c r="AQ213" s="276"/>
      <c r="AR213" s="275"/>
      <c r="AS213" s="275"/>
      <c r="AT213" s="275"/>
      <c r="AU213" s="275"/>
      <c r="AV213" s="307" t="s">
        <v>292</v>
      </c>
      <c r="AW213" s="300" t="s">
        <v>148</v>
      </c>
      <c r="AX213" s="307" t="s">
        <v>129</v>
      </c>
      <c r="AY213" s="300"/>
      <c r="AZ213" s="300"/>
      <c r="BA213" s="274">
        <v>0</v>
      </c>
      <c r="BB213" s="274">
        <v>23714870</v>
      </c>
      <c r="BC213" s="274">
        <v>23714870</v>
      </c>
      <c r="BD213" s="274">
        <v>23714870</v>
      </c>
      <c r="BE213" s="274">
        <v>23714870</v>
      </c>
      <c r="BF213" s="274">
        <v>23714870</v>
      </c>
      <c r="BG213" s="274">
        <v>23714870</v>
      </c>
      <c r="BH213" s="274">
        <v>23714870</v>
      </c>
      <c r="BI213" s="274">
        <v>23714870</v>
      </c>
      <c r="BJ213" s="274">
        <v>23714870</v>
      </c>
      <c r="BK213" s="274">
        <v>23714870</v>
      </c>
      <c r="BL213" s="274">
        <v>23714875</v>
      </c>
      <c r="BM213" s="389">
        <f>SUM(BA213:BL215)</f>
        <v>260863575</v>
      </c>
      <c r="BN213" s="336">
        <v>0</v>
      </c>
      <c r="BO213" s="275"/>
      <c r="BP213" s="275"/>
      <c r="BQ213" s="275"/>
      <c r="BR213" s="275"/>
      <c r="BS213" s="302"/>
      <c r="BT213" s="275"/>
      <c r="BU213" s="275"/>
      <c r="BV213" s="275"/>
      <c r="BW213" s="275"/>
      <c r="BX213" s="275"/>
      <c r="BY213" s="302"/>
      <c r="BZ213" s="275"/>
      <c r="CA213" s="275"/>
      <c r="CB213" s="331">
        <v>260863575</v>
      </c>
      <c r="CC213" s="46"/>
      <c r="CD213" s="46"/>
      <c r="CE213" s="46"/>
      <c r="CF213" s="46"/>
      <c r="CG213" s="46"/>
      <c r="CH213" s="46"/>
      <c r="CI213" s="46"/>
      <c r="CJ213" s="46"/>
      <c r="CK213" s="46"/>
      <c r="CL213" s="46"/>
      <c r="CM213" s="46"/>
      <c r="CN213" s="46"/>
      <c r="CO213" s="399">
        <v>260863575</v>
      </c>
      <c r="CP213" s="331">
        <v>260863575</v>
      </c>
      <c r="CQ213" s="46"/>
      <c r="CR213" s="46"/>
      <c r="CS213" s="46"/>
      <c r="CT213" s="46"/>
      <c r="CU213" s="46"/>
      <c r="CV213" s="46"/>
      <c r="CW213" s="46"/>
      <c r="CX213" s="46"/>
      <c r="CY213" s="46"/>
      <c r="CZ213" s="46"/>
      <c r="DA213" s="46"/>
      <c r="DB213" s="46"/>
      <c r="DC213" s="386">
        <f>SUM(CP213:DA215)</f>
        <v>260863575</v>
      </c>
      <c r="DD213" s="331">
        <v>260863575</v>
      </c>
      <c r="DE213" s="46"/>
      <c r="DF213" s="46"/>
      <c r="DG213" s="46"/>
      <c r="DH213" s="46"/>
      <c r="DI213" s="46"/>
      <c r="DJ213" s="46"/>
      <c r="DK213" s="46"/>
      <c r="DL213" s="46"/>
      <c r="DM213" s="46"/>
      <c r="DN213" s="46"/>
      <c r="DO213" s="46"/>
      <c r="DP213" s="46"/>
      <c r="DQ213" s="534">
        <f>SUM(DD213:DO215)</f>
        <v>260863575</v>
      </c>
      <c r="DR213" s="331">
        <v>260863575</v>
      </c>
      <c r="DS213" s="46"/>
      <c r="DT213" s="46"/>
      <c r="DU213" s="46"/>
      <c r="DV213" s="46"/>
      <c r="DW213" s="46"/>
      <c r="DX213" s="46"/>
      <c r="DY213" s="46"/>
      <c r="DZ213" s="46"/>
      <c r="EA213" s="46"/>
      <c r="EB213" s="46"/>
      <c r="EC213" s="46"/>
      <c r="ED213" s="46"/>
      <c r="EE213" s="534">
        <f>SUM(DR213:EC215)</f>
        <v>260863575</v>
      </c>
      <c r="EF213" s="49"/>
      <c r="EG213" s="302" t="s">
        <v>130</v>
      </c>
      <c r="EH213" s="45"/>
      <c r="EI213" s="38"/>
    </row>
    <row r="214" spans="1:139" ht="409.6" customHeight="1" x14ac:dyDescent="0.25">
      <c r="A214" s="447"/>
      <c r="B214" s="451"/>
      <c r="C214" s="275"/>
      <c r="D214" s="275"/>
      <c r="E214" s="275"/>
      <c r="F214" s="275"/>
      <c r="G214" s="275"/>
      <c r="H214" s="275"/>
      <c r="I214" s="275"/>
      <c r="J214" s="275"/>
      <c r="K214" s="447"/>
      <c r="L214" s="275"/>
      <c r="M214" s="275"/>
      <c r="N214" s="447"/>
      <c r="O214" s="275"/>
      <c r="P214" s="275"/>
      <c r="Q214" s="275"/>
      <c r="R214" s="275"/>
      <c r="S214" s="275"/>
      <c r="T214" s="275"/>
      <c r="U214" s="275"/>
      <c r="V214" s="275"/>
      <c r="W214" s="451"/>
      <c r="X214" s="275"/>
      <c r="Y214" s="275"/>
      <c r="Z214" s="275"/>
      <c r="AA214" s="275"/>
      <c r="AB214" s="275"/>
      <c r="AC214" s="275"/>
      <c r="AD214" s="275"/>
      <c r="AE214" s="275"/>
      <c r="AF214" s="275"/>
      <c r="AG214" s="101" t="s">
        <v>293</v>
      </c>
      <c r="AH214" s="58">
        <v>0.2</v>
      </c>
      <c r="AI214" s="58">
        <v>0.25</v>
      </c>
      <c r="AJ214" s="58">
        <v>0.38</v>
      </c>
      <c r="AK214" s="72">
        <v>0.17</v>
      </c>
      <c r="AL214" s="51">
        <v>0.2</v>
      </c>
      <c r="AM214" s="50">
        <f t="shared" ref="AM214:AM225" si="6">SUM(AI214:AL214)</f>
        <v>1</v>
      </c>
      <c r="AN214" s="52">
        <v>45291</v>
      </c>
      <c r="AO214" s="176" t="s">
        <v>445</v>
      </c>
      <c r="AP214" s="53" t="s">
        <v>493</v>
      </c>
      <c r="AQ214" s="47" t="s">
        <v>132</v>
      </c>
      <c r="AR214" s="275"/>
      <c r="AS214" s="275"/>
      <c r="AT214" s="275"/>
      <c r="AU214" s="275"/>
      <c r="AV214" s="275"/>
      <c r="AW214" s="275"/>
      <c r="AX214" s="275"/>
      <c r="AY214" s="275"/>
      <c r="AZ214" s="275"/>
      <c r="BA214" s="275"/>
      <c r="BB214" s="275"/>
      <c r="BC214" s="275"/>
      <c r="BD214" s="275"/>
      <c r="BE214" s="275"/>
      <c r="BF214" s="275"/>
      <c r="BG214" s="275"/>
      <c r="BH214" s="275"/>
      <c r="BI214" s="275"/>
      <c r="BJ214" s="275"/>
      <c r="BK214" s="275"/>
      <c r="BL214" s="275"/>
      <c r="BM214" s="275"/>
      <c r="BN214" s="337"/>
      <c r="BO214" s="275"/>
      <c r="BP214" s="275"/>
      <c r="BQ214" s="275"/>
      <c r="BR214" s="275"/>
      <c r="BS214" s="275"/>
      <c r="BT214" s="275"/>
      <c r="BU214" s="275"/>
      <c r="BV214" s="275"/>
      <c r="BW214" s="275"/>
      <c r="BX214" s="275"/>
      <c r="BY214" s="275"/>
      <c r="BZ214" s="275"/>
      <c r="CA214" s="275"/>
      <c r="CB214" s="275"/>
      <c r="CC214" s="46"/>
      <c r="CD214" s="46"/>
      <c r="CE214" s="46"/>
      <c r="CF214" s="46"/>
      <c r="CG214" s="46"/>
      <c r="CH214" s="46"/>
      <c r="CI214" s="46"/>
      <c r="CJ214" s="46"/>
      <c r="CK214" s="46"/>
      <c r="CL214" s="46"/>
      <c r="CM214" s="46"/>
      <c r="CN214" s="46"/>
      <c r="CO214" s="275"/>
      <c r="CP214" s="275"/>
      <c r="CQ214" s="46"/>
      <c r="CR214" s="46"/>
      <c r="CS214" s="46"/>
      <c r="CT214" s="46"/>
      <c r="CU214" s="46"/>
      <c r="CV214" s="46"/>
      <c r="CW214" s="46"/>
      <c r="CX214" s="46"/>
      <c r="CY214" s="46"/>
      <c r="CZ214" s="46"/>
      <c r="DA214" s="46"/>
      <c r="DB214" s="46"/>
      <c r="DC214" s="275"/>
      <c r="DD214" s="275"/>
      <c r="DE214" s="46"/>
      <c r="DF214" s="46"/>
      <c r="DG214" s="46"/>
      <c r="DH214" s="46"/>
      <c r="DI214" s="46"/>
      <c r="DJ214" s="46"/>
      <c r="DK214" s="46"/>
      <c r="DL214" s="46"/>
      <c r="DM214" s="46"/>
      <c r="DN214" s="46"/>
      <c r="DO214" s="46"/>
      <c r="DP214" s="46"/>
      <c r="DQ214" s="275"/>
      <c r="DR214" s="275"/>
      <c r="DS214" s="46"/>
      <c r="DT214" s="46"/>
      <c r="DU214" s="46"/>
      <c r="DV214" s="46"/>
      <c r="DW214" s="46"/>
      <c r="DX214" s="46"/>
      <c r="DY214" s="46"/>
      <c r="DZ214" s="46"/>
      <c r="EA214" s="46"/>
      <c r="EB214" s="46"/>
      <c r="EC214" s="46"/>
      <c r="ED214" s="46"/>
      <c r="EE214" s="275"/>
      <c r="EF214" s="49"/>
      <c r="EG214" s="275"/>
      <c r="EH214" s="45"/>
      <c r="EI214" s="38"/>
    </row>
    <row r="215" spans="1:139" ht="409.5" customHeight="1" x14ac:dyDescent="0.25">
      <c r="A215" s="447"/>
      <c r="B215" s="451"/>
      <c r="C215" s="275"/>
      <c r="D215" s="275"/>
      <c r="E215" s="275"/>
      <c r="F215" s="275"/>
      <c r="G215" s="275"/>
      <c r="H215" s="275"/>
      <c r="I215" s="275"/>
      <c r="J215" s="275"/>
      <c r="K215" s="447"/>
      <c r="L215" s="275"/>
      <c r="M215" s="275"/>
      <c r="N215" s="447"/>
      <c r="O215" s="275"/>
      <c r="P215" s="275"/>
      <c r="Q215" s="275"/>
      <c r="R215" s="275"/>
      <c r="S215" s="275"/>
      <c r="T215" s="275"/>
      <c r="U215" s="275"/>
      <c r="V215" s="275"/>
      <c r="W215" s="451"/>
      <c r="X215" s="275"/>
      <c r="Y215" s="275"/>
      <c r="Z215" s="275"/>
      <c r="AA215" s="275"/>
      <c r="AB215" s="275"/>
      <c r="AC215" s="275"/>
      <c r="AD215" s="275"/>
      <c r="AE215" s="275"/>
      <c r="AF215" s="275"/>
      <c r="AG215" s="101" t="s">
        <v>294</v>
      </c>
      <c r="AH215" s="74">
        <v>0.2</v>
      </c>
      <c r="AI215" s="74">
        <v>0.25</v>
      </c>
      <c r="AJ215" s="74">
        <v>0.38</v>
      </c>
      <c r="AK215" s="109">
        <v>0.17</v>
      </c>
      <c r="AL215" s="74">
        <v>0.2</v>
      </c>
      <c r="AM215" s="75">
        <f>SUM(AI215:AL215)</f>
        <v>1</v>
      </c>
      <c r="AN215" s="110">
        <v>45291</v>
      </c>
      <c r="AO215" s="193" t="s">
        <v>442</v>
      </c>
      <c r="AP215" s="53" t="s">
        <v>494</v>
      </c>
      <c r="AQ215" s="47" t="s">
        <v>132</v>
      </c>
      <c r="AR215" s="275"/>
      <c r="AS215" s="275"/>
      <c r="AT215" s="275"/>
      <c r="AU215" s="275"/>
      <c r="AV215" s="276"/>
      <c r="AW215" s="276"/>
      <c r="AX215" s="276"/>
      <c r="AY215" s="276"/>
      <c r="AZ215" s="276"/>
      <c r="BA215" s="276"/>
      <c r="BB215" s="276"/>
      <c r="BC215" s="276"/>
      <c r="BD215" s="276"/>
      <c r="BE215" s="276"/>
      <c r="BF215" s="276"/>
      <c r="BG215" s="276"/>
      <c r="BH215" s="276"/>
      <c r="BI215" s="276"/>
      <c r="BJ215" s="276"/>
      <c r="BK215" s="276"/>
      <c r="BL215" s="276"/>
      <c r="BM215" s="276"/>
      <c r="BN215" s="338"/>
      <c r="BO215" s="276"/>
      <c r="BP215" s="276"/>
      <c r="BQ215" s="276"/>
      <c r="BR215" s="276"/>
      <c r="BS215" s="276"/>
      <c r="BT215" s="276"/>
      <c r="BU215" s="276"/>
      <c r="BV215" s="276"/>
      <c r="BW215" s="276"/>
      <c r="BX215" s="276"/>
      <c r="BY215" s="276"/>
      <c r="BZ215" s="276"/>
      <c r="CA215" s="275"/>
      <c r="CB215" s="276"/>
      <c r="CC215" s="46"/>
      <c r="CD215" s="46"/>
      <c r="CE215" s="46"/>
      <c r="CF215" s="46"/>
      <c r="CG215" s="46"/>
      <c r="CH215" s="46"/>
      <c r="CI215" s="46"/>
      <c r="CJ215" s="46"/>
      <c r="CK215" s="46"/>
      <c r="CL215" s="46"/>
      <c r="CM215" s="46"/>
      <c r="CN215" s="46"/>
      <c r="CO215" s="276"/>
      <c r="CP215" s="276"/>
      <c r="CQ215" s="46"/>
      <c r="CR215" s="46"/>
      <c r="CS215" s="46"/>
      <c r="CT215" s="46"/>
      <c r="CU215" s="46"/>
      <c r="CV215" s="46"/>
      <c r="CW215" s="46"/>
      <c r="CX215" s="46"/>
      <c r="CY215" s="46"/>
      <c r="CZ215" s="46"/>
      <c r="DA215" s="46"/>
      <c r="DB215" s="46"/>
      <c r="DC215" s="276"/>
      <c r="DD215" s="276"/>
      <c r="DE215" s="46"/>
      <c r="DF215" s="46"/>
      <c r="DG215" s="46"/>
      <c r="DH215" s="46"/>
      <c r="DI215" s="46"/>
      <c r="DJ215" s="46"/>
      <c r="DK215" s="46"/>
      <c r="DL215" s="46"/>
      <c r="DM215" s="46"/>
      <c r="DN215" s="46"/>
      <c r="DO215" s="46"/>
      <c r="DP215" s="46"/>
      <c r="DQ215" s="276"/>
      <c r="DR215" s="276"/>
      <c r="DS215" s="46"/>
      <c r="DT215" s="46"/>
      <c r="DU215" s="46"/>
      <c r="DV215" s="46"/>
      <c r="DW215" s="46"/>
      <c r="DX215" s="46"/>
      <c r="DY215" s="46"/>
      <c r="DZ215" s="46"/>
      <c r="EA215" s="46"/>
      <c r="EB215" s="46"/>
      <c r="EC215" s="46"/>
      <c r="ED215" s="46"/>
      <c r="EE215" s="276"/>
      <c r="EF215" s="49"/>
      <c r="EG215" s="276"/>
      <c r="EH215" s="45"/>
      <c r="EI215" s="38"/>
    </row>
    <row r="216" spans="1:139" ht="34.5" customHeight="1" x14ac:dyDescent="0.25">
      <c r="A216" s="447"/>
      <c r="B216" s="451"/>
      <c r="C216" s="275"/>
      <c r="D216" s="275"/>
      <c r="E216" s="275"/>
      <c r="F216" s="275"/>
      <c r="G216" s="275"/>
      <c r="H216" s="275"/>
      <c r="I216" s="275"/>
      <c r="J216" s="275"/>
      <c r="K216" s="447"/>
      <c r="L216" s="275"/>
      <c r="M216" s="275"/>
      <c r="N216" s="447"/>
      <c r="O216" s="275"/>
      <c r="P216" s="275"/>
      <c r="Q216" s="275"/>
      <c r="R216" s="275"/>
      <c r="S216" s="275"/>
      <c r="T216" s="275"/>
      <c r="U216" s="275"/>
      <c r="V216" s="275"/>
      <c r="W216" s="451"/>
      <c r="X216" s="275"/>
      <c r="Y216" s="275"/>
      <c r="Z216" s="275"/>
      <c r="AA216" s="275"/>
      <c r="AB216" s="275"/>
      <c r="AC216" s="275"/>
      <c r="AD216" s="275"/>
      <c r="AE216" s="275"/>
      <c r="AF216" s="275"/>
      <c r="AG216" s="100" t="s">
        <v>295</v>
      </c>
      <c r="AH216" s="42">
        <v>0.1</v>
      </c>
      <c r="AI216" s="42">
        <f t="shared" ref="AI216:AL216" si="7">$AH$217*AI217</f>
        <v>0</v>
      </c>
      <c r="AJ216" s="42">
        <f t="shared" si="7"/>
        <v>0.34</v>
      </c>
      <c r="AK216" s="55">
        <f t="shared" si="7"/>
        <v>0.4</v>
      </c>
      <c r="AL216" s="42">
        <f t="shared" si="7"/>
        <v>0.26</v>
      </c>
      <c r="AM216" s="42">
        <f t="shared" si="6"/>
        <v>1</v>
      </c>
      <c r="AN216" s="160">
        <v>45291</v>
      </c>
      <c r="AO216" s="165"/>
      <c r="AP216" s="162"/>
      <c r="AQ216" s="46" t="s">
        <v>124</v>
      </c>
      <c r="AR216" s="275"/>
      <c r="AS216" s="275"/>
      <c r="AT216" s="275"/>
      <c r="AU216" s="275"/>
      <c r="AV216" s="71"/>
      <c r="AW216" s="71"/>
      <c r="AX216" s="71"/>
      <c r="AY216" s="71"/>
      <c r="AZ216" s="71"/>
      <c r="BA216" s="71"/>
      <c r="BB216" s="71"/>
      <c r="BC216" s="71"/>
      <c r="BD216" s="71"/>
      <c r="BE216" s="71"/>
      <c r="BF216" s="71"/>
      <c r="BG216" s="71"/>
      <c r="BH216" s="71"/>
      <c r="BI216" s="71"/>
      <c r="BJ216" s="71"/>
      <c r="BK216" s="71"/>
      <c r="BL216" s="71"/>
      <c r="BM216" s="84"/>
      <c r="BN216" s="48"/>
      <c r="BO216" s="46"/>
      <c r="BP216" s="46"/>
      <c r="BQ216" s="46"/>
      <c r="BR216" s="46"/>
      <c r="BS216" s="46"/>
      <c r="BT216" s="46"/>
      <c r="BU216" s="46"/>
      <c r="BV216" s="46"/>
      <c r="BW216" s="46"/>
      <c r="BX216" s="46"/>
      <c r="BY216" s="46"/>
      <c r="BZ216" s="46"/>
      <c r="CA216" s="275"/>
      <c r="CB216" s="46"/>
      <c r="CC216" s="46"/>
      <c r="CD216" s="46"/>
      <c r="CE216" s="46"/>
      <c r="CF216" s="46"/>
      <c r="CG216" s="46"/>
      <c r="CH216" s="46"/>
      <c r="CI216" s="46"/>
      <c r="CJ216" s="46"/>
      <c r="CK216" s="46"/>
      <c r="CL216" s="46"/>
      <c r="CM216" s="46"/>
      <c r="CN216" s="46"/>
      <c r="CO216" s="111"/>
      <c r="CP216" s="46"/>
      <c r="CQ216" s="46"/>
      <c r="CR216" s="46"/>
      <c r="CS216" s="46"/>
      <c r="CT216" s="46"/>
      <c r="CU216" s="46"/>
      <c r="CV216" s="46"/>
      <c r="CW216" s="46"/>
      <c r="CX216" s="46"/>
      <c r="CY216" s="46"/>
      <c r="CZ216" s="46"/>
      <c r="DA216" s="46"/>
      <c r="DB216" s="46"/>
      <c r="DC216" s="112"/>
      <c r="DD216" s="46"/>
      <c r="DE216" s="46"/>
      <c r="DF216" s="46"/>
      <c r="DG216" s="46"/>
      <c r="DH216" s="46"/>
      <c r="DI216" s="46"/>
      <c r="DJ216" s="46"/>
      <c r="DK216" s="46"/>
      <c r="DL216" s="46"/>
      <c r="DM216" s="46"/>
      <c r="DN216" s="46"/>
      <c r="DO216" s="46"/>
      <c r="DP216" s="46"/>
      <c r="DQ216" s="113"/>
      <c r="DR216" s="46"/>
      <c r="DS216" s="46"/>
      <c r="DT216" s="46"/>
      <c r="DU216" s="46"/>
      <c r="DV216" s="46"/>
      <c r="DW216" s="46"/>
      <c r="DX216" s="46"/>
      <c r="DY216" s="46"/>
      <c r="DZ216" s="46"/>
      <c r="EA216" s="46"/>
      <c r="EB216" s="46"/>
      <c r="EC216" s="46"/>
      <c r="ED216" s="46"/>
      <c r="EE216" s="114"/>
      <c r="EF216" s="49"/>
      <c r="EG216" s="46"/>
      <c r="EH216" s="45"/>
      <c r="EI216" s="38"/>
    </row>
    <row r="217" spans="1:139" ht="246" customHeight="1" x14ac:dyDescent="0.25">
      <c r="A217" s="447"/>
      <c r="B217" s="451"/>
      <c r="C217" s="275"/>
      <c r="D217" s="275"/>
      <c r="E217" s="275"/>
      <c r="F217" s="275"/>
      <c r="G217" s="275"/>
      <c r="H217" s="275"/>
      <c r="I217" s="275"/>
      <c r="J217" s="275"/>
      <c r="K217" s="447"/>
      <c r="L217" s="275"/>
      <c r="M217" s="275"/>
      <c r="N217" s="447"/>
      <c r="O217" s="275"/>
      <c r="P217" s="275"/>
      <c r="Q217" s="275"/>
      <c r="R217" s="275"/>
      <c r="S217" s="275"/>
      <c r="T217" s="275"/>
      <c r="U217" s="275"/>
      <c r="V217" s="275"/>
      <c r="W217" s="451"/>
      <c r="X217" s="275"/>
      <c r="Y217" s="275"/>
      <c r="Z217" s="275"/>
      <c r="AA217" s="275"/>
      <c r="AB217" s="275"/>
      <c r="AC217" s="275"/>
      <c r="AD217" s="275"/>
      <c r="AE217" s="275"/>
      <c r="AF217" s="275"/>
      <c r="AG217" s="115" t="s">
        <v>296</v>
      </c>
      <c r="AH217" s="74">
        <v>1</v>
      </c>
      <c r="AI217" s="74">
        <v>0</v>
      </c>
      <c r="AJ217" s="74">
        <v>0.34</v>
      </c>
      <c r="AK217" s="109">
        <v>0.4</v>
      </c>
      <c r="AL217" s="74">
        <v>0.26</v>
      </c>
      <c r="AM217" s="75">
        <f t="shared" si="6"/>
        <v>1</v>
      </c>
      <c r="AN217" s="159">
        <v>45291</v>
      </c>
      <c r="AO217" s="176" t="s">
        <v>514</v>
      </c>
      <c r="AP217" s="158" t="s">
        <v>297</v>
      </c>
      <c r="AQ217" s="47" t="s">
        <v>132</v>
      </c>
      <c r="AR217" s="275"/>
      <c r="AS217" s="275"/>
      <c r="AT217" s="275"/>
      <c r="AU217" s="275"/>
      <c r="AV217" s="60" t="s">
        <v>298</v>
      </c>
      <c r="AW217" s="63" t="s">
        <v>233</v>
      </c>
      <c r="AX217" s="60" t="s">
        <v>129</v>
      </c>
      <c r="AY217" s="63"/>
      <c r="AZ217" s="63"/>
      <c r="BA217" s="116">
        <v>0</v>
      </c>
      <c r="BB217" s="116">
        <v>0</v>
      </c>
      <c r="BC217" s="116">
        <v>0</v>
      </c>
      <c r="BD217" s="116">
        <v>0</v>
      </c>
      <c r="BE217" s="117">
        <v>0</v>
      </c>
      <c r="BF217" s="117">
        <v>0</v>
      </c>
      <c r="BG217" s="117">
        <v>0</v>
      </c>
      <c r="BH217" s="117">
        <v>108200000</v>
      </c>
      <c r="BI217" s="117">
        <v>108200000</v>
      </c>
      <c r="BJ217" s="117">
        <v>108200000</v>
      </c>
      <c r="BK217" s="117">
        <v>108200000</v>
      </c>
      <c r="BL217" s="117">
        <v>108200000</v>
      </c>
      <c r="BM217" s="65">
        <f>SUM(BA217:BL217)</f>
        <v>541000000</v>
      </c>
      <c r="BN217" s="48"/>
      <c r="BO217" s="46"/>
      <c r="BP217" s="46"/>
      <c r="BQ217" s="46"/>
      <c r="BR217" s="46"/>
      <c r="BS217" s="46"/>
      <c r="BT217" s="46"/>
      <c r="BU217" s="46"/>
      <c r="BV217" s="46"/>
      <c r="BW217" s="46"/>
      <c r="BX217" s="46"/>
      <c r="BY217" s="118">
        <v>0</v>
      </c>
      <c r="BZ217" s="46"/>
      <c r="CA217" s="275"/>
      <c r="CB217" s="46"/>
      <c r="CC217" s="46"/>
      <c r="CD217" s="46"/>
      <c r="CE217" s="46"/>
      <c r="CF217" s="46"/>
      <c r="CG217" s="46"/>
      <c r="CH217" s="46"/>
      <c r="CI217" s="46"/>
      <c r="CJ217" s="46"/>
      <c r="CK217" s="46"/>
      <c r="CL217" s="46"/>
      <c r="CM217" s="118">
        <f>580000000-39000000</f>
        <v>541000000</v>
      </c>
      <c r="CN217" s="46"/>
      <c r="CO217" s="111">
        <v>580000000</v>
      </c>
      <c r="CP217" s="46"/>
      <c r="CQ217" s="46"/>
      <c r="CR217" s="46"/>
      <c r="CS217" s="46"/>
      <c r="CT217" s="46"/>
      <c r="CU217" s="46"/>
      <c r="CV217" s="46"/>
      <c r="CW217" s="46"/>
      <c r="CX217" s="46"/>
      <c r="CY217" s="46"/>
      <c r="CZ217" s="46"/>
      <c r="DA217" s="118">
        <f>580000000-39000000</f>
        <v>541000000</v>
      </c>
      <c r="DB217" s="46"/>
      <c r="DC217" s="111">
        <v>580000000</v>
      </c>
      <c r="DD217" s="46"/>
      <c r="DE217" s="46"/>
      <c r="DF217" s="46"/>
      <c r="DG217" s="46"/>
      <c r="DH217" s="46"/>
      <c r="DI217" s="46"/>
      <c r="DJ217" s="46"/>
      <c r="DK217" s="46"/>
      <c r="DL217" s="46"/>
      <c r="DM217" s="46"/>
      <c r="DN217" s="46"/>
      <c r="DO217" s="118">
        <f>580000000-39000000</f>
        <v>541000000</v>
      </c>
      <c r="DP217" s="46"/>
      <c r="DQ217" s="119">
        <f>DO217</f>
        <v>541000000</v>
      </c>
      <c r="DR217" s="46"/>
      <c r="DS217" s="46"/>
      <c r="DT217" s="46"/>
      <c r="DU217" s="46"/>
      <c r="DV217" s="46"/>
      <c r="DW217" s="46"/>
      <c r="DX217" s="46"/>
      <c r="DY217" s="46"/>
      <c r="DZ217" s="46"/>
      <c r="EA217" s="46"/>
      <c r="EB217" s="46"/>
      <c r="EC217" s="118">
        <f>580000000-39000000</f>
        <v>541000000</v>
      </c>
      <c r="ED217" s="46"/>
      <c r="EE217" s="119">
        <f>EC217</f>
        <v>541000000</v>
      </c>
      <c r="EF217" s="49"/>
      <c r="EG217" s="46"/>
      <c r="EH217" s="45"/>
      <c r="EI217" s="38"/>
    </row>
    <row r="218" spans="1:139" ht="80.25" customHeight="1" x14ac:dyDescent="0.25">
      <c r="A218" s="447"/>
      <c r="B218" s="451"/>
      <c r="C218" s="275"/>
      <c r="D218" s="275"/>
      <c r="E218" s="275"/>
      <c r="F218" s="275"/>
      <c r="G218" s="275"/>
      <c r="H218" s="275"/>
      <c r="I218" s="275"/>
      <c r="J218" s="275"/>
      <c r="K218" s="447"/>
      <c r="L218" s="275"/>
      <c r="M218" s="275"/>
      <c r="N218" s="447"/>
      <c r="O218" s="275"/>
      <c r="P218" s="275"/>
      <c r="Q218" s="275"/>
      <c r="R218" s="275"/>
      <c r="S218" s="275"/>
      <c r="T218" s="275"/>
      <c r="U218" s="275"/>
      <c r="V218" s="275"/>
      <c r="W218" s="451"/>
      <c r="X218" s="275"/>
      <c r="Y218" s="275"/>
      <c r="Z218" s="275"/>
      <c r="AA218" s="275"/>
      <c r="AB218" s="275"/>
      <c r="AC218" s="275"/>
      <c r="AD218" s="275"/>
      <c r="AE218" s="275"/>
      <c r="AF218" s="275"/>
      <c r="AG218" s="100" t="s">
        <v>299</v>
      </c>
      <c r="AH218" s="42">
        <v>0.1</v>
      </c>
      <c r="AI218" s="42">
        <f t="shared" ref="AI218:AL218" si="8">$AH$219*AI219</f>
        <v>0</v>
      </c>
      <c r="AJ218" s="42">
        <f t="shared" si="8"/>
        <v>0</v>
      </c>
      <c r="AK218" s="55">
        <f t="shared" si="8"/>
        <v>0</v>
      </c>
      <c r="AL218" s="42">
        <f t="shared" si="8"/>
        <v>0</v>
      </c>
      <c r="AM218" s="42">
        <f t="shared" si="6"/>
        <v>0</v>
      </c>
      <c r="AN218" s="160">
        <v>45291</v>
      </c>
      <c r="AO218" s="165"/>
      <c r="AP218" s="162"/>
      <c r="AQ218" s="46" t="s">
        <v>124</v>
      </c>
      <c r="AR218" s="275"/>
      <c r="AS218" s="275"/>
      <c r="AT218" s="275"/>
      <c r="AU218" s="275"/>
      <c r="AV218" s="71"/>
      <c r="AW218" s="71"/>
      <c r="AX218" s="71"/>
      <c r="AY218" s="71"/>
      <c r="AZ218" s="71"/>
      <c r="BA218" s="71"/>
      <c r="BB218" s="71"/>
      <c r="BC218" s="71"/>
      <c r="BD218" s="71"/>
      <c r="BE218" s="71"/>
      <c r="BF218" s="71"/>
      <c r="BG218" s="71"/>
      <c r="BH218" s="71"/>
      <c r="BI218" s="71"/>
      <c r="BJ218" s="71"/>
      <c r="BK218" s="71"/>
      <c r="BL218" s="71"/>
      <c r="BM218" s="84"/>
      <c r="BN218" s="48"/>
      <c r="BO218" s="46"/>
      <c r="BP218" s="46"/>
      <c r="BQ218" s="46"/>
      <c r="BR218" s="46"/>
      <c r="BS218" s="46"/>
      <c r="BT218" s="46"/>
      <c r="BU218" s="46"/>
      <c r="BV218" s="46"/>
      <c r="BW218" s="46"/>
      <c r="BX218" s="46"/>
      <c r="BY218" s="46"/>
      <c r="BZ218" s="46"/>
      <c r="CA218" s="275"/>
      <c r="CB218" s="46"/>
      <c r="CC218" s="46"/>
      <c r="CD218" s="46"/>
      <c r="CE218" s="46"/>
      <c r="CF218" s="46"/>
      <c r="CG218" s="46"/>
      <c r="CH218" s="46"/>
      <c r="CI218" s="46"/>
      <c r="CJ218" s="46"/>
      <c r="CK218" s="46"/>
      <c r="CL218" s="46"/>
      <c r="CM218" s="46"/>
      <c r="CN218" s="46"/>
      <c r="CO218" s="111"/>
      <c r="CP218" s="46"/>
      <c r="CQ218" s="46"/>
      <c r="CR218" s="46"/>
      <c r="CS218" s="46"/>
      <c r="CT218" s="46"/>
      <c r="CU218" s="46"/>
      <c r="CV218" s="46"/>
      <c r="CW218" s="46"/>
      <c r="CX218" s="46"/>
      <c r="CY218" s="46"/>
      <c r="CZ218" s="46"/>
      <c r="DA218" s="46"/>
      <c r="DB218" s="46"/>
      <c r="DC218" s="112"/>
      <c r="DD218" s="46"/>
      <c r="DE218" s="46"/>
      <c r="DF218" s="46"/>
      <c r="DG218" s="46"/>
      <c r="DH218" s="46"/>
      <c r="DI218" s="46"/>
      <c r="DJ218" s="46"/>
      <c r="DK218" s="46"/>
      <c r="DL218" s="46"/>
      <c r="DM218" s="46"/>
      <c r="DN218" s="46"/>
      <c r="DO218" s="46"/>
      <c r="DP218" s="46"/>
      <c r="DQ218" s="113"/>
      <c r="DR218" s="46"/>
      <c r="DS218" s="46"/>
      <c r="DT218" s="46"/>
      <c r="DU218" s="46"/>
      <c r="DV218" s="46"/>
      <c r="DW218" s="46"/>
      <c r="DX218" s="46"/>
      <c r="DY218" s="46"/>
      <c r="DZ218" s="46"/>
      <c r="EA218" s="46"/>
      <c r="EB218" s="46"/>
      <c r="EC218" s="46"/>
      <c r="ED218" s="46"/>
      <c r="EE218" s="114"/>
      <c r="EF218" s="49"/>
      <c r="EG218" s="46"/>
      <c r="EH218" s="45"/>
      <c r="EI218" s="38"/>
    </row>
    <row r="219" spans="1:139" ht="35.25" customHeight="1" x14ac:dyDescent="0.25">
      <c r="A219" s="447"/>
      <c r="B219" s="451"/>
      <c r="C219" s="275"/>
      <c r="D219" s="275"/>
      <c r="E219" s="275"/>
      <c r="F219" s="275"/>
      <c r="G219" s="275"/>
      <c r="H219" s="275"/>
      <c r="I219" s="275"/>
      <c r="J219" s="275"/>
      <c r="K219" s="447"/>
      <c r="L219" s="275"/>
      <c r="M219" s="275"/>
      <c r="N219" s="447"/>
      <c r="O219" s="275"/>
      <c r="P219" s="275"/>
      <c r="Q219" s="275"/>
      <c r="R219" s="275"/>
      <c r="S219" s="275"/>
      <c r="T219" s="275"/>
      <c r="U219" s="275"/>
      <c r="V219" s="275"/>
      <c r="W219" s="451"/>
      <c r="X219" s="275"/>
      <c r="Y219" s="275"/>
      <c r="Z219" s="275"/>
      <c r="AA219" s="275"/>
      <c r="AB219" s="275"/>
      <c r="AC219" s="275"/>
      <c r="AD219" s="275"/>
      <c r="AE219" s="275"/>
      <c r="AF219" s="275"/>
      <c r="AG219" s="115" t="s">
        <v>300</v>
      </c>
      <c r="AH219" s="74">
        <v>1</v>
      </c>
      <c r="AI219" s="74">
        <v>0</v>
      </c>
      <c r="AJ219" s="74">
        <v>0</v>
      </c>
      <c r="AK219" s="109">
        <v>0</v>
      </c>
      <c r="AL219" s="74">
        <v>0</v>
      </c>
      <c r="AM219" s="75">
        <f t="shared" si="6"/>
        <v>0</v>
      </c>
      <c r="AN219" s="159">
        <v>45291</v>
      </c>
      <c r="AO219" s="166" t="s">
        <v>143</v>
      </c>
      <c r="AP219" s="162"/>
      <c r="AQ219" s="47" t="s">
        <v>132</v>
      </c>
      <c r="AR219" s="275"/>
      <c r="AS219" s="275"/>
      <c r="AT219" s="275"/>
      <c r="AU219" s="275"/>
      <c r="AV219" s="71"/>
      <c r="AW219" s="71"/>
      <c r="AX219" s="71"/>
      <c r="AY219" s="71"/>
      <c r="AZ219" s="71"/>
      <c r="BA219" s="71"/>
      <c r="BB219" s="71"/>
      <c r="BC219" s="71"/>
      <c r="BD219" s="71"/>
      <c r="BE219" s="71"/>
      <c r="BF219" s="71"/>
      <c r="BG219" s="71"/>
      <c r="BH219" s="71"/>
      <c r="BI219" s="71"/>
      <c r="BJ219" s="71"/>
      <c r="BK219" s="71"/>
      <c r="BL219" s="71"/>
      <c r="BM219" s="84"/>
      <c r="BN219" s="48"/>
      <c r="BO219" s="46"/>
      <c r="BP219" s="46"/>
      <c r="BQ219" s="46"/>
      <c r="BR219" s="46"/>
      <c r="BS219" s="46"/>
      <c r="BT219" s="46"/>
      <c r="BU219" s="46"/>
      <c r="BV219" s="46"/>
      <c r="BW219" s="46"/>
      <c r="BX219" s="46"/>
      <c r="BY219" s="46"/>
      <c r="BZ219" s="46"/>
      <c r="CA219" s="275"/>
      <c r="CB219" s="46"/>
      <c r="CC219" s="46"/>
      <c r="CD219" s="46"/>
      <c r="CE219" s="46"/>
      <c r="CF219" s="46"/>
      <c r="CG219" s="46"/>
      <c r="CH219" s="46"/>
      <c r="CI219" s="46"/>
      <c r="CJ219" s="46"/>
      <c r="CK219" s="46"/>
      <c r="CL219" s="46"/>
      <c r="CM219" s="46"/>
      <c r="CN219" s="46"/>
      <c r="CO219" s="111"/>
      <c r="CP219" s="46"/>
      <c r="CQ219" s="46"/>
      <c r="CR219" s="46"/>
      <c r="CS219" s="46"/>
      <c r="CT219" s="46"/>
      <c r="CU219" s="46"/>
      <c r="CV219" s="46"/>
      <c r="CW219" s="46"/>
      <c r="CX219" s="46"/>
      <c r="CY219" s="46"/>
      <c r="CZ219" s="46"/>
      <c r="DA219" s="46"/>
      <c r="DB219" s="46"/>
      <c r="DC219" s="112"/>
      <c r="DD219" s="46"/>
      <c r="DE219" s="46"/>
      <c r="DF219" s="46"/>
      <c r="DG219" s="46"/>
      <c r="DH219" s="46"/>
      <c r="DI219" s="46"/>
      <c r="DJ219" s="46"/>
      <c r="DK219" s="46"/>
      <c r="DL219" s="46"/>
      <c r="DM219" s="46"/>
      <c r="DN219" s="46"/>
      <c r="DO219" s="46"/>
      <c r="DP219" s="46"/>
      <c r="DQ219" s="113"/>
      <c r="DR219" s="46"/>
      <c r="DS219" s="46"/>
      <c r="DT219" s="46"/>
      <c r="DU219" s="46"/>
      <c r="DV219" s="46"/>
      <c r="DW219" s="46"/>
      <c r="DX219" s="46"/>
      <c r="DY219" s="46"/>
      <c r="DZ219" s="46"/>
      <c r="EA219" s="46"/>
      <c r="EB219" s="46"/>
      <c r="EC219" s="46"/>
      <c r="ED219" s="46"/>
      <c r="EE219" s="114"/>
      <c r="EF219" s="49"/>
      <c r="EG219" s="46"/>
      <c r="EH219" s="45"/>
      <c r="EI219" s="38"/>
    </row>
    <row r="220" spans="1:139" ht="69.75" customHeight="1" x14ac:dyDescent="0.25">
      <c r="A220" s="447"/>
      <c r="B220" s="451"/>
      <c r="C220" s="275"/>
      <c r="D220" s="275"/>
      <c r="E220" s="275"/>
      <c r="F220" s="275"/>
      <c r="G220" s="275"/>
      <c r="H220" s="275"/>
      <c r="I220" s="275"/>
      <c r="J220" s="275"/>
      <c r="K220" s="447"/>
      <c r="L220" s="275"/>
      <c r="M220" s="275"/>
      <c r="N220" s="447"/>
      <c r="O220" s="275"/>
      <c r="P220" s="275"/>
      <c r="Q220" s="275"/>
      <c r="R220" s="275"/>
      <c r="S220" s="275"/>
      <c r="T220" s="275"/>
      <c r="U220" s="275"/>
      <c r="V220" s="275"/>
      <c r="W220" s="451"/>
      <c r="X220" s="275"/>
      <c r="Y220" s="275"/>
      <c r="Z220" s="275"/>
      <c r="AA220" s="275"/>
      <c r="AB220" s="275"/>
      <c r="AC220" s="275"/>
      <c r="AD220" s="275"/>
      <c r="AE220" s="275"/>
      <c r="AF220" s="275"/>
      <c r="AG220" s="41" t="s">
        <v>301</v>
      </c>
      <c r="AH220" s="42">
        <v>0.1</v>
      </c>
      <c r="AI220" s="42">
        <f t="shared" ref="AI220:AL220" si="9">SUMPRODUCT($AH$221:$AH$225*AI221:AI225)</f>
        <v>0</v>
      </c>
      <c r="AJ220" s="42">
        <f t="shared" si="9"/>
        <v>6.25E-2</v>
      </c>
      <c r="AK220" s="55">
        <f t="shared" si="9"/>
        <v>0.125</v>
      </c>
      <c r="AL220" s="42">
        <f t="shared" si="9"/>
        <v>0.36249999999999999</v>
      </c>
      <c r="AM220" s="42">
        <f t="shared" si="6"/>
        <v>0.55000000000000004</v>
      </c>
      <c r="AN220" s="160">
        <v>45291</v>
      </c>
      <c r="AO220" s="165"/>
      <c r="AP220" s="162"/>
      <c r="AQ220" s="46" t="s">
        <v>124</v>
      </c>
      <c r="AR220" s="275"/>
      <c r="AS220" s="275"/>
      <c r="AT220" s="275"/>
      <c r="AU220" s="275"/>
      <c r="AV220" s="71"/>
      <c r="AW220" s="71"/>
      <c r="AX220" s="71"/>
      <c r="AY220" s="71"/>
      <c r="AZ220" s="71"/>
      <c r="BA220" s="71"/>
      <c r="BB220" s="71"/>
      <c r="BC220" s="71"/>
      <c r="BD220" s="71"/>
      <c r="BE220" s="71"/>
      <c r="BF220" s="71"/>
      <c r="BG220" s="71"/>
      <c r="BH220" s="71"/>
      <c r="BI220" s="71"/>
      <c r="BJ220" s="71"/>
      <c r="BK220" s="71"/>
      <c r="BL220" s="71"/>
      <c r="BM220" s="84"/>
      <c r="BN220" s="48"/>
      <c r="BO220" s="46"/>
      <c r="BP220" s="46"/>
      <c r="BQ220" s="46"/>
      <c r="BR220" s="46"/>
      <c r="BS220" s="46"/>
      <c r="BT220" s="46"/>
      <c r="BU220" s="46"/>
      <c r="BV220" s="46"/>
      <c r="BW220" s="46"/>
      <c r="BX220" s="46"/>
      <c r="BY220" s="46"/>
      <c r="BZ220" s="46"/>
      <c r="CA220" s="275"/>
      <c r="CB220" s="46"/>
      <c r="CC220" s="46"/>
      <c r="CD220" s="46"/>
      <c r="CE220" s="46"/>
      <c r="CF220" s="46"/>
      <c r="CG220" s="46"/>
      <c r="CH220" s="46"/>
      <c r="CI220" s="46"/>
      <c r="CJ220" s="46"/>
      <c r="CK220" s="46"/>
      <c r="CL220" s="46"/>
      <c r="CM220" s="46"/>
      <c r="CN220" s="46"/>
      <c r="CO220" s="111"/>
      <c r="CP220" s="46"/>
      <c r="CQ220" s="46"/>
      <c r="CR220" s="46"/>
      <c r="CS220" s="46"/>
      <c r="CT220" s="46"/>
      <c r="CU220" s="46"/>
      <c r="CV220" s="46"/>
      <c r="CW220" s="46"/>
      <c r="CX220" s="46"/>
      <c r="CY220" s="46"/>
      <c r="CZ220" s="46"/>
      <c r="DA220" s="46"/>
      <c r="DB220" s="46"/>
      <c r="DC220" s="112"/>
      <c r="DD220" s="46"/>
      <c r="DE220" s="46"/>
      <c r="DF220" s="46"/>
      <c r="DG220" s="46"/>
      <c r="DH220" s="46"/>
      <c r="DI220" s="46"/>
      <c r="DJ220" s="46"/>
      <c r="DK220" s="46"/>
      <c r="DL220" s="46"/>
      <c r="DM220" s="46"/>
      <c r="DN220" s="46"/>
      <c r="DO220" s="46"/>
      <c r="DP220" s="46"/>
      <c r="DQ220" s="113"/>
      <c r="DR220" s="46"/>
      <c r="DS220" s="46"/>
      <c r="DT220" s="46"/>
      <c r="DU220" s="46"/>
      <c r="DV220" s="46"/>
      <c r="DW220" s="46"/>
      <c r="DX220" s="46"/>
      <c r="DY220" s="46"/>
      <c r="DZ220" s="46"/>
      <c r="EA220" s="46"/>
      <c r="EB220" s="46"/>
      <c r="EC220" s="46"/>
      <c r="ED220" s="46"/>
      <c r="EE220" s="114"/>
      <c r="EF220" s="49"/>
      <c r="EG220" s="46"/>
      <c r="EH220" s="45"/>
      <c r="EI220" s="38"/>
    </row>
    <row r="221" spans="1:139" ht="106.5" customHeight="1" x14ac:dyDescent="0.25">
      <c r="A221" s="447"/>
      <c r="B221" s="451"/>
      <c r="C221" s="275"/>
      <c r="D221" s="275"/>
      <c r="E221" s="275"/>
      <c r="F221" s="275"/>
      <c r="G221" s="275"/>
      <c r="H221" s="275"/>
      <c r="I221" s="275"/>
      <c r="J221" s="275"/>
      <c r="K221" s="447"/>
      <c r="L221" s="275"/>
      <c r="M221" s="275"/>
      <c r="N221" s="447"/>
      <c r="O221" s="275"/>
      <c r="P221" s="275"/>
      <c r="Q221" s="275"/>
      <c r="R221" s="275"/>
      <c r="S221" s="275"/>
      <c r="T221" s="275"/>
      <c r="U221" s="275"/>
      <c r="V221" s="275"/>
      <c r="W221" s="451"/>
      <c r="X221" s="275"/>
      <c r="Y221" s="275"/>
      <c r="Z221" s="275"/>
      <c r="AA221" s="275"/>
      <c r="AB221" s="275"/>
      <c r="AC221" s="275"/>
      <c r="AD221" s="275"/>
      <c r="AE221" s="275"/>
      <c r="AF221" s="275"/>
      <c r="AG221" s="121" t="s">
        <v>302</v>
      </c>
      <c r="AH221" s="58">
        <v>0.3</v>
      </c>
      <c r="AI221" s="58">
        <v>0</v>
      </c>
      <c r="AJ221" s="58">
        <v>0</v>
      </c>
      <c r="AK221" s="72">
        <v>0</v>
      </c>
      <c r="AL221" s="58">
        <v>0</v>
      </c>
      <c r="AM221" s="57">
        <f t="shared" si="6"/>
        <v>0</v>
      </c>
      <c r="AN221" s="161">
        <v>45291</v>
      </c>
      <c r="AO221" s="166" t="s">
        <v>143</v>
      </c>
      <c r="AP221" s="162"/>
      <c r="AQ221" s="47" t="s">
        <v>132</v>
      </c>
      <c r="AR221" s="275"/>
      <c r="AS221" s="275"/>
      <c r="AT221" s="275"/>
      <c r="AU221" s="275"/>
      <c r="AV221" s="71"/>
      <c r="AW221" s="71"/>
      <c r="AX221" s="71"/>
      <c r="AY221" s="71"/>
      <c r="AZ221" s="71"/>
      <c r="BA221" s="71"/>
      <c r="BB221" s="71"/>
      <c r="BC221" s="71"/>
      <c r="BD221" s="71"/>
      <c r="BE221" s="71"/>
      <c r="BF221" s="71"/>
      <c r="BG221" s="71"/>
      <c r="BH221" s="71"/>
      <c r="BI221" s="71"/>
      <c r="BJ221" s="71"/>
      <c r="BK221" s="71"/>
      <c r="BL221" s="71"/>
      <c r="BM221" s="84"/>
      <c r="BN221" s="48"/>
      <c r="BO221" s="46"/>
      <c r="BP221" s="46"/>
      <c r="BQ221" s="46"/>
      <c r="BR221" s="46"/>
      <c r="BS221" s="46"/>
      <c r="BT221" s="46"/>
      <c r="BU221" s="46"/>
      <c r="BV221" s="46"/>
      <c r="BW221" s="46"/>
      <c r="BX221" s="46"/>
      <c r="BY221" s="46"/>
      <c r="BZ221" s="46"/>
      <c r="CA221" s="275"/>
      <c r="CB221" s="46"/>
      <c r="CC221" s="46"/>
      <c r="CD221" s="46"/>
      <c r="CE221" s="46"/>
      <c r="CF221" s="46"/>
      <c r="CG221" s="46"/>
      <c r="CH221" s="46"/>
      <c r="CI221" s="46"/>
      <c r="CJ221" s="46"/>
      <c r="CK221" s="46"/>
      <c r="CL221" s="46"/>
      <c r="CM221" s="46"/>
      <c r="CN221" s="46"/>
      <c r="CO221" s="111"/>
      <c r="CP221" s="46"/>
      <c r="CQ221" s="46"/>
      <c r="CR221" s="46"/>
      <c r="CS221" s="46"/>
      <c r="CT221" s="46"/>
      <c r="CU221" s="46"/>
      <c r="CV221" s="46"/>
      <c r="CW221" s="46"/>
      <c r="CX221" s="46"/>
      <c r="CY221" s="46"/>
      <c r="CZ221" s="46"/>
      <c r="DA221" s="46"/>
      <c r="DB221" s="46"/>
      <c r="DC221" s="112"/>
      <c r="DD221" s="46"/>
      <c r="DE221" s="46"/>
      <c r="DF221" s="46"/>
      <c r="DG221" s="46"/>
      <c r="DH221" s="46"/>
      <c r="DI221" s="46"/>
      <c r="DJ221" s="46"/>
      <c r="DK221" s="46"/>
      <c r="DL221" s="46"/>
      <c r="DM221" s="46"/>
      <c r="DN221" s="46"/>
      <c r="DO221" s="46"/>
      <c r="DP221" s="46"/>
      <c r="DQ221" s="113"/>
      <c r="DR221" s="46"/>
      <c r="DS221" s="46"/>
      <c r="DT221" s="46"/>
      <c r="DU221" s="46"/>
      <c r="DV221" s="46"/>
      <c r="DW221" s="46"/>
      <c r="DX221" s="46"/>
      <c r="DY221" s="46"/>
      <c r="DZ221" s="46"/>
      <c r="EA221" s="46"/>
      <c r="EB221" s="46"/>
      <c r="EC221" s="46"/>
      <c r="ED221" s="46"/>
      <c r="EE221" s="114"/>
      <c r="EF221" s="49"/>
      <c r="EG221" s="46"/>
      <c r="EH221" s="45"/>
      <c r="EI221" s="38"/>
    </row>
    <row r="222" spans="1:139" ht="91.5" customHeight="1" x14ac:dyDescent="0.25">
      <c r="A222" s="447"/>
      <c r="B222" s="451"/>
      <c r="C222" s="275"/>
      <c r="D222" s="275"/>
      <c r="E222" s="275"/>
      <c r="F222" s="275"/>
      <c r="G222" s="275"/>
      <c r="H222" s="275"/>
      <c r="I222" s="275"/>
      <c r="J222" s="275"/>
      <c r="K222" s="447"/>
      <c r="L222" s="275"/>
      <c r="M222" s="275"/>
      <c r="N222" s="447"/>
      <c r="O222" s="275"/>
      <c r="P222" s="275"/>
      <c r="Q222" s="275"/>
      <c r="R222" s="275"/>
      <c r="S222" s="275"/>
      <c r="T222" s="275"/>
      <c r="U222" s="275"/>
      <c r="V222" s="275"/>
      <c r="W222" s="451"/>
      <c r="X222" s="275"/>
      <c r="Y222" s="275"/>
      <c r="Z222" s="275"/>
      <c r="AA222" s="275"/>
      <c r="AB222" s="275"/>
      <c r="AC222" s="275"/>
      <c r="AD222" s="275"/>
      <c r="AE222" s="275"/>
      <c r="AF222" s="275"/>
      <c r="AG222" s="121" t="s">
        <v>303</v>
      </c>
      <c r="AH222" s="58">
        <v>0.3</v>
      </c>
      <c r="AI222" s="58">
        <v>0</v>
      </c>
      <c r="AJ222" s="58">
        <v>0</v>
      </c>
      <c r="AK222" s="72">
        <v>0</v>
      </c>
      <c r="AL222" s="58">
        <v>1</v>
      </c>
      <c r="AM222" s="57">
        <f t="shared" si="6"/>
        <v>1</v>
      </c>
      <c r="AN222" s="161">
        <v>45291</v>
      </c>
      <c r="AO222" s="171" t="s">
        <v>475</v>
      </c>
      <c r="AP222" s="158" t="s">
        <v>483</v>
      </c>
      <c r="AQ222" s="47" t="s">
        <v>132</v>
      </c>
      <c r="AR222" s="275"/>
      <c r="AS222" s="275"/>
      <c r="AT222" s="275"/>
      <c r="AU222" s="340"/>
      <c r="AV222" s="256" t="s">
        <v>510</v>
      </c>
      <c r="AW222" s="257" t="s">
        <v>507</v>
      </c>
      <c r="AX222" s="256" t="s">
        <v>129</v>
      </c>
      <c r="AY222" s="257"/>
      <c r="AZ222" s="257"/>
      <c r="BA222" s="258">
        <v>0</v>
      </c>
      <c r="BB222" s="258">
        <v>0</v>
      </c>
      <c r="BC222" s="258">
        <v>0</v>
      </c>
      <c r="BD222" s="258">
        <v>0</v>
      </c>
      <c r="BE222" s="258">
        <v>0</v>
      </c>
      <c r="BF222" s="258">
        <v>0</v>
      </c>
      <c r="BG222" s="258">
        <v>0</v>
      </c>
      <c r="BH222" s="258">
        <v>0</v>
      </c>
      <c r="BI222" s="258">
        <v>0</v>
      </c>
      <c r="BJ222" s="258">
        <v>0</v>
      </c>
      <c r="BK222" s="258">
        <v>0</v>
      </c>
      <c r="BL222" s="258">
        <v>140000000</v>
      </c>
      <c r="BM222" s="236">
        <f>SUM(BA222:BL222)</f>
        <v>140000000</v>
      </c>
      <c r="BN222" s="259">
        <v>0</v>
      </c>
      <c r="BO222" s="46"/>
      <c r="BP222" s="46"/>
      <c r="BQ222" s="46"/>
      <c r="BR222" s="46"/>
      <c r="BS222" s="46"/>
      <c r="BT222" s="46"/>
      <c r="BU222" s="46"/>
      <c r="BV222" s="46"/>
      <c r="BW222" s="46"/>
      <c r="BX222" s="46"/>
      <c r="BY222" s="46"/>
      <c r="BZ222" s="46"/>
      <c r="CA222" s="275"/>
      <c r="CB222" s="259">
        <v>140000000</v>
      </c>
      <c r="CC222" s="46"/>
      <c r="CD222" s="46"/>
      <c r="CE222" s="46"/>
      <c r="CF222" s="46"/>
      <c r="CG222" s="46"/>
      <c r="CH222" s="46"/>
      <c r="CI222" s="46"/>
      <c r="CJ222" s="46"/>
      <c r="CK222" s="46"/>
      <c r="CL222" s="46"/>
      <c r="CM222" s="46"/>
      <c r="CN222" s="46"/>
      <c r="CO222" s="111"/>
      <c r="CP222" s="259">
        <v>140000000</v>
      </c>
      <c r="CQ222" s="46"/>
      <c r="CR222" s="46"/>
      <c r="CS222" s="46"/>
      <c r="CT222" s="46"/>
      <c r="CU222" s="46"/>
      <c r="CV222" s="46"/>
      <c r="CW222" s="46"/>
      <c r="CX222" s="46"/>
      <c r="CY222" s="46"/>
      <c r="CZ222" s="46"/>
      <c r="DA222" s="46"/>
      <c r="DB222" s="46"/>
      <c r="DC222" s="112"/>
      <c r="DD222" s="259">
        <v>140000000</v>
      </c>
      <c r="DE222" s="46"/>
      <c r="DF222" s="46"/>
      <c r="DG222" s="46"/>
      <c r="DH222" s="46"/>
      <c r="DI222" s="46"/>
      <c r="DJ222" s="46"/>
      <c r="DK222" s="46"/>
      <c r="DL222" s="46"/>
      <c r="DM222" s="46"/>
      <c r="DN222" s="46"/>
      <c r="DO222" s="46"/>
      <c r="DP222" s="46"/>
      <c r="DQ222" s="113"/>
      <c r="DR222" s="259">
        <v>140000000</v>
      </c>
      <c r="DS222" s="46"/>
      <c r="DT222" s="46"/>
      <c r="DU222" s="46"/>
      <c r="DV222" s="46"/>
      <c r="DW222" s="46"/>
      <c r="DX222" s="46"/>
      <c r="DY222" s="46"/>
      <c r="DZ222" s="46"/>
      <c r="EA222" s="46"/>
      <c r="EB222" s="46"/>
      <c r="EC222" s="46"/>
      <c r="ED222" s="46"/>
      <c r="EE222" s="114"/>
      <c r="EF222" s="49"/>
      <c r="EG222" s="46"/>
      <c r="EH222" s="45"/>
      <c r="EI222" s="38"/>
    </row>
    <row r="223" spans="1:139" ht="191.25" customHeight="1" x14ac:dyDescent="0.25">
      <c r="A223" s="447"/>
      <c r="B223" s="451"/>
      <c r="C223" s="275"/>
      <c r="D223" s="275"/>
      <c r="E223" s="275"/>
      <c r="F223" s="275"/>
      <c r="G223" s="275"/>
      <c r="H223" s="275"/>
      <c r="I223" s="275"/>
      <c r="J223" s="275"/>
      <c r="K223" s="447"/>
      <c r="L223" s="275"/>
      <c r="M223" s="275"/>
      <c r="N223" s="447"/>
      <c r="O223" s="275"/>
      <c r="P223" s="275"/>
      <c r="Q223" s="275"/>
      <c r="R223" s="275"/>
      <c r="S223" s="275"/>
      <c r="T223" s="275"/>
      <c r="U223" s="275"/>
      <c r="V223" s="275"/>
      <c r="W223" s="451"/>
      <c r="X223" s="275"/>
      <c r="Y223" s="275"/>
      <c r="Z223" s="275"/>
      <c r="AA223" s="275"/>
      <c r="AB223" s="275"/>
      <c r="AC223" s="275"/>
      <c r="AD223" s="275"/>
      <c r="AE223" s="275"/>
      <c r="AF223" s="275"/>
      <c r="AG223" s="121" t="s">
        <v>304</v>
      </c>
      <c r="AH223" s="58">
        <v>0.15</v>
      </c>
      <c r="AI223" s="58">
        <v>0</v>
      </c>
      <c r="AJ223" s="58">
        <v>0.25</v>
      </c>
      <c r="AK223" s="72">
        <v>0.5</v>
      </c>
      <c r="AL223" s="58">
        <v>0.25</v>
      </c>
      <c r="AM223" s="57">
        <f t="shared" si="6"/>
        <v>1</v>
      </c>
      <c r="AN223" s="161">
        <v>45291</v>
      </c>
      <c r="AO223" s="157" t="s">
        <v>443</v>
      </c>
      <c r="AP223" s="163" t="s">
        <v>305</v>
      </c>
      <c r="AQ223" s="47" t="s">
        <v>132</v>
      </c>
      <c r="AR223" s="275"/>
      <c r="AS223" s="275"/>
      <c r="AT223" s="275"/>
      <c r="AU223" s="275"/>
      <c r="AV223" s="256" t="s">
        <v>298</v>
      </c>
      <c r="AW223" s="257" t="s">
        <v>233</v>
      </c>
      <c r="AX223" s="256" t="s">
        <v>129</v>
      </c>
      <c r="AY223" s="257"/>
      <c r="AZ223" s="257"/>
      <c r="BA223" s="258">
        <v>0</v>
      </c>
      <c r="BB223" s="258">
        <v>0</v>
      </c>
      <c r="BC223" s="258">
        <v>0</v>
      </c>
      <c r="BD223" s="258">
        <v>0</v>
      </c>
      <c r="BE223" s="258">
        <v>0</v>
      </c>
      <c r="BF223" s="258">
        <v>0</v>
      </c>
      <c r="BG223" s="258">
        <v>0</v>
      </c>
      <c r="BH223" s="258">
        <v>0</v>
      </c>
      <c r="BI223" s="258">
        <v>0</v>
      </c>
      <c r="BJ223" s="258">
        <v>0</v>
      </c>
      <c r="BK223" s="258">
        <v>0</v>
      </c>
      <c r="BL223" s="258">
        <v>17000000</v>
      </c>
      <c r="BM223" s="236">
        <f>SUM(BA223:BL223)</f>
        <v>17000000</v>
      </c>
      <c r="BN223" s="48"/>
      <c r="BO223" s="46"/>
      <c r="BP223" s="46"/>
      <c r="BQ223" s="46"/>
      <c r="BR223" s="46"/>
      <c r="BS223" s="46"/>
      <c r="BT223" s="46"/>
      <c r="BU223" s="46"/>
      <c r="BV223" s="46"/>
      <c r="BW223" s="46"/>
      <c r="BX223" s="46"/>
      <c r="BY223" s="259">
        <v>0</v>
      </c>
      <c r="BZ223" s="46"/>
      <c r="CA223" s="275"/>
      <c r="CB223" s="46"/>
      <c r="CC223" s="46"/>
      <c r="CD223" s="46"/>
      <c r="CE223" s="46"/>
      <c r="CF223" s="46"/>
      <c r="CG223" s="46"/>
      <c r="CH223" s="46"/>
      <c r="CI223" s="46"/>
      <c r="CJ223" s="46"/>
      <c r="CK223" s="46"/>
      <c r="CL223" s="46"/>
      <c r="CM223" s="259">
        <v>17000000</v>
      </c>
      <c r="CN223" s="46"/>
      <c r="CO223" s="111"/>
      <c r="CP223" s="46"/>
      <c r="CQ223" s="46"/>
      <c r="CR223" s="46"/>
      <c r="CS223" s="46"/>
      <c r="CT223" s="46"/>
      <c r="CU223" s="46"/>
      <c r="CV223" s="46"/>
      <c r="CW223" s="46"/>
      <c r="CX223" s="46"/>
      <c r="CY223" s="46"/>
      <c r="CZ223" s="46"/>
      <c r="DA223" s="259">
        <v>17000000</v>
      </c>
      <c r="DB223" s="46"/>
      <c r="DC223" s="112"/>
      <c r="DD223" s="46"/>
      <c r="DE223" s="46"/>
      <c r="DF223" s="46"/>
      <c r="DG223" s="46"/>
      <c r="DH223" s="46"/>
      <c r="DI223" s="46"/>
      <c r="DJ223" s="46"/>
      <c r="DK223" s="46"/>
      <c r="DL223" s="46"/>
      <c r="DM223" s="46"/>
      <c r="DN223" s="46"/>
      <c r="DO223" s="259">
        <v>17000000</v>
      </c>
      <c r="DP223" s="46"/>
      <c r="DQ223" s="113"/>
      <c r="DR223" s="46"/>
      <c r="DS223" s="46"/>
      <c r="DT223" s="46"/>
      <c r="DU223" s="46"/>
      <c r="DV223" s="46"/>
      <c r="DW223" s="46"/>
      <c r="DX223" s="46"/>
      <c r="DY223" s="46"/>
      <c r="DZ223" s="46"/>
      <c r="EA223" s="46"/>
      <c r="EB223" s="46"/>
      <c r="EC223" s="259">
        <v>17000000</v>
      </c>
      <c r="ED223" s="46"/>
      <c r="EE223" s="114"/>
      <c r="EF223" s="49"/>
      <c r="EG223" s="46"/>
      <c r="EH223" s="45"/>
      <c r="EI223" s="38"/>
    </row>
    <row r="224" spans="1:139" ht="230.25" customHeight="1" x14ac:dyDescent="0.25">
      <c r="A224" s="447"/>
      <c r="B224" s="451"/>
      <c r="C224" s="275"/>
      <c r="D224" s="275"/>
      <c r="E224" s="275"/>
      <c r="F224" s="275"/>
      <c r="G224" s="275"/>
      <c r="H224" s="275"/>
      <c r="I224" s="275"/>
      <c r="J224" s="275"/>
      <c r="K224" s="447"/>
      <c r="L224" s="275"/>
      <c r="M224" s="275"/>
      <c r="N224" s="447"/>
      <c r="O224" s="275"/>
      <c r="P224" s="275"/>
      <c r="Q224" s="275"/>
      <c r="R224" s="275"/>
      <c r="S224" s="275"/>
      <c r="T224" s="275"/>
      <c r="U224" s="275"/>
      <c r="V224" s="275"/>
      <c r="W224" s="451"/>
      <c r="X224" s="275"/>
      <c r="Y224" s="275"/>
      <c r="Z224" s="275"/>
      <c r="AA224" s="275"/>
      <c r="AB224" s="275"/>
      <c r="AC224" s="275"/>
      <c r="AD224" s="275"/>
      <c r="AE224" s="275"/>
      <c r="AF224" s="275"/>
      <c r="AG224" s="121" t="s">
        <v>306</v>
      </c>
      <c r="AH224" s="74">
        <v>0.1</v>
      </c>
      <c r="AI224" s="74">
        <v>0</v>
      </c>
      <c r="AJ224" s="74">
        <v>0.25</v>
      </c>
      <c r="AK224" s="109">
        <v>0.5</v>
      </c>
      <c r="AL224" s="74">
        <v>0.25</v>
      </c>
      <c r="AM224" s="75">
        <f t="shared" si="6"/>
        <v>1</v>
      </c>
      <c r="AN224" s="110">
        <v>45291</v>
      </c>
      <c r="AO224" s="164" t="s">
        <v>476</v>
      </c>
      <c r="AP224" s="53" t="s">
        <v>286</v>
      </c>
      <c r="AQ224" s="47" t="s">
        <v>132</v>
      </c>
      <c r="AR224" s="275"/>
      <c r="AS224" s="275"/>
      <c r="AT224" s="275"/>
      <c r="AU224" s="275"/>
      <c r="AV224" s="71"/>
      <c r="AW224" s="71"/>
      <c r="AX224" s="71"/>
      <c r="AY224" s="71"/>
      <c r="AZ224" s="71"/>
      <c r="BA224" s="71"/>
      <c r="BB224" s="71"/>
      <c r="BC224" s="71"/>
      <c r="BD224" s="71"/>
      <c r="BE224" s="71"/>
      <c r="BF224" s="71"/>
      <c r="BG224" s="71"/>
      <c r="BH224" s="71"/>
      <c r="BI224" s="71"/>
      <c r="BJ224" s="71"/>
      <c r="BK224" s="71"/>
      <c r="BL224" s="71"/>
      <c r="BM224" s="84"/>
      <c r="BN224" s="48"/>
      <c r="BO224" s="46"/>
      <c r="BP224" s="46"/>
      <c r="BQ224" s="46"/>
      <c r="BR224" s="46"/>
      <c r="BS224" s="46"/>
      <c r="BT224" s="46"/>
      <c r="BU224" s="46"/>
      <c r="BV224" s="46"/>
      <c r="BW224" s="46"/>
      <c r="BX224" s="46"/>
      <c r="BY224" s="46"/>
      <c r="BZ224" s="46"/>
      <c r="CA224" s="275"/>
      <c r="CB224" s="46"/>
      <c r="CC224" s="46"/>
      <c r="CD224" s="46"/>
      <c r="CE224" s="46"/>
      <c r="CF224" s="46"/>
      <c r="CG224" s="46"/>
      <c r="CH224" s="46"/>
      <c r="CI224" s="46"/>
      <c r="CJ224" s="46"/>
      <c r="CK224" s="46"/>
      <c r="CL224" s="46"/>
      <c r="CM224" s="46"/>
      <c r="CN224" s="46"/>
      <c r="CO224" s="111"/>
      <c r="CP224" s="46"/>
      <c r="CQ224" s="46"/>
      <c r="CR224" s="46"/>
      <c r="CS224" s="46"/>
      <c r="CT224" s="46"/>
      <c r="CU224" s="46"/>
      <c r="CV224" s="46"/>
      <c r="CW224" s="46"/>
      <c r="CX224" s="46"/>
      <c r="CY224" s="46"/>
      <c r="CZ224" s="46"/>
      <c r="DA224" s="46"/>
      <c r="DB224" s="46"/>
      <c r="DC224" s="112"/>
      <c r="DD224" s="46"/>
      <c r="DE224" s="46"/>
      <c r="DF224" s="46"/>
      <c r="DG224" s="46"/>
      <c r="DH224" s="46"/>
      <c r="DI224" s="46"/>
      <c r="DJ224" s="46"/>
      <c r="DK224" s="46"/>
      <c r="DL224" s="46"/>
      <c r="DM224" s="46"/>
      <c r="DN224" s="46"/>
      <c r="DO224" s="46"/>
      <c r="DP224" s="46"/>
      <c r="DQ224" s="113"/>
      <c r="DR224" s="46"/>
      <c r="DS224" s="46"/>
      <c r="DT224" s="46"/>
      <c r="DU224" s="46"/>
      <c r="DV224" s="46"/>
      <c r="DW224" s="46"/>
      <c r="DX224" s="46"/>
      <c r="DY224" s="46"/>
      <c r="DZ224" s="46"/>
      <c r="EA224" s="46"/>
      <c r="EB224" s="46"/>
      <c r="EC224" s="46"/>
      <c r="ED224" s="46"/>
      <c r="EE224" s="114"/>
      <c r="EF224" s="49"/>
      <c r="EG224" s="46"/>
      <c r="EH224" s="45"/>
      <c r="EI224" s="38"/>
    </row>
    <row r="225" spans="1:139" ht="32.25" customHeight="1" x14ac:dyDescent="0.25">
      <c r="A225" s="447"/>
      <c r="B225" s="451"/>
      <c r="C225" s="275"/>
      <c r="D225" s="275"/>
      <c r="E225" s="275"/>
      <c r="F225" s="275"/>
      <c r="G225" s="275"/>
      <c r="H225" s="275"/>
      <c r="I225" s="275"/>
      <c r="J225" s="275"/>
      <c r="K225" s="447"/>
      <c r="L225" s="275"/>
      <c r="M225" s="275"/>
      <c r="N225" s="447"/>
      <c r="O225" s="275"/>
      <c r="P225" s="275"/>
      <c r="Q225" s="275"/>
      <c r="R225" s="275"/>
      <c r="S225" s="275"/>
      <c r="T225" s="275"/>
      <c r="U225" s="275"/>
      <c r="V225" s="275"/>
      <c r="W225" s="451"/>
      <c r="X225" s="275"/>
      <c r="Y225" s="275"/>
      <c r="Z225" s="275"/>
      <c r="AA225" s="275"/>
      <c r="AB225" s="275"/>
      <c r="AC225" s="275"/>
      <c r="AD225" s="275"/>
      <c r="AE225" s="275"/>
      <c r="AF225" s="275"/>
      <c r="AG225" s="121" t="s">
        <v>307</v>
      </c>
      <c r="AH225" s="74">
        <v>0.15</v>
      </c>
      <c r="AI225" s="74">
        <v>0</v>
      </c>
      <c r="AJ225" s="74">
        <v>0</v>
      </c>
      <c r="AK225" s="109">
        <v>0</v>
      </c>
      <c r="AL225" s="74">
        <v>0</v>
      </c>
      <c r="AM225" s="75">
        <f t="shared" si="6"/>
        <v>0</v>
      </c>
      <c r="AN225" s="110">
        <v>45291</v>
      </c>
      <c r="AO225" s="120" t="s">
        <v>143</v>
      </c>
      <c r="AP225" s="122"/>
      <c r="AQ225" s="47"/>
      <c r="AR225" s="275"/>
      <c r="AS225" s="275"/>
      <c r="AT225" s="275"/>
      <c r="AU225" s="275"/>
      <c r="AV225" s="71"/>
      <c r="AW225" s="71"/>
      <c r="AX225" s="71"/>
      <c r="AY225" s="71"/>
      <c r="AZ225" s="71"/>
      <c r="BA225" s="71"/>
      <c r="BB225" s="71"/>
      <c r="BC225" s="71"/>
      <c r="BD225" s="71"/>
      <c r="BE225" s="71"/>
      <c r="BF225" s="71"/>
      <c r="BG225" s="71"/>
      <c r="BH225" s="71"/>
      <c r="BI225" s="71"/>
      <c r="BJ225" s="71"/>
      <c r="BK225" s="71"/>
      <c r="BL225" s="71"/>
      <c r="BM225" s="84"/>
      <c r="BN225" s="48"/>
      <c r="BO225" s="46"/>
      <c r="BP225" s="46"/>
      <c r="BQ225" s="46"/>
      <c r="BR225" s="46"/>
      <c r="BS225" s="46"/>
      <c r="BT225" s="46"/>
      <c r="BU225" s="46"/>
      <c r="BV225" s="46"/>
      <c r="BW225" s="46"/>
      <c r="BX225" s="46"/>
      <c r="BY225" s="46"/>
      <c r="BZ225" s="46"/>
      <c r="CA225" s="275"/>
      <c r="CB225" s="46"/>
      <c r="CC225" s="46"/>
      <c r="CD225" s="46"/>
      <c r="CE225" s="46"/>
      <c r="CF225" s="46"/>
      <c r="CG225" s="46"/>
      <c r="CH225" s="46"/>
      <c r="CI225" s="46"/>
      <c r="CJ225" s="46"/>
      <c r="CK225" s="46"/>
      <c r="CL225" s="46"/>
      <c r="CM225" s="46"/>
      <c r="CN225" s="46"/>
      <c r="CO225" s="111"/>
      <c r="CP225" s="46"/>
      <c r="CQ225" s="46"/>
      <c r="CR225" s="46"/>
      <c r="CS225" s="46"/>
      <c r="CT225" s="46"/>
      <c r="CU225" s="46"/>
      <c r="CV225" s="46"/>
      <c r="CW225" s="46"/>
      <c r="CX225" s="46"/>
      <c r="CY225" s="46"/>
      <c r="CZ225" s="46"/>
      <c r="DA225" s="46"/>
      <c r="DB225" s="46"/>
      <c r="DC225" s="112"/>
      <c r="DD225" s="46"/>
      <c r="DE225" s="46"/>
      <c r="DF225" s="46"/>
      <c r="DG225" s="46"/>
      <c r="DH225" s="46"/>
      <c r="DI225" s="46"/>
      <c r="DJ225" s="46"/>
      <c r="DK225" s="46"/>
      <c r="DL225" s="46"/>
      <c r="DM225" s="46"/>
      <c r="DN225" s="46"/>
      <c r="DO225" s="46"/>
      <c r="DP225" s="46"/>
      <c r="DQ225" s="113"/>
      <c r="DR225" s="46"/>
      <c r="DS225" s="46"/>
      <c r="DT225" s="46"/>
      <c r="DU225" s="46"/>
      <c r="DV225" s="46"/>
      <c r="DW225" s="46"/>
      <c r="DX225" s="46"/>
      <c r="DY225" s="46"/>
      <c r="DZ225" s="46"/>
      <c r="EA225" s="46"/>
      <c r="EB225" s="46"/>
      <c r="EC225" s="46"/>
      <c r="ED225" s="46"/>
      <c r="EE225" s="114"/>
      <c r="EF225" s="49"/>
      <c r="EG225" s="46"/>
      <c r="EH225" s="45"/>
      <c r="EI225" s="38"/>
    </row>
    <row r="226" spans="1:139" ht="47.25" customHeight="1" x14ac:dyDescent="0.25">
      <c r="A226" s="447"/>
      <c r="B226" s="451"/>
      <c r="C226" s="275"/>
      <c r="D226" s="275"/>
      <c r="E226" s="275"/>
      <c r="F226" s="275"/>
      <c r="G226" s="275"/>
      <c r="H226" s="275"/>
      <c r="I226" s="275"/>
      <c r="J226" s="275"/>
      <c r="K226" s="447"/>
      <c r="L226" s="275"/>
      <c r="M226" s="275"/>
      <c r="N226" s="447"/>
      <c r="O226" s="275"/>
      <c r="P226" s="301"/>
      <c r="Q226" s="276"/>
      <c r="R226" s="276"/>
      <c r="S226" s="276"/>
      <c r="T226" s="276"/>
      <c r="U226" s="276"/>
      <c r="V226" s="276"/>
      <c r="W226" s="451"/>
      <c r="X226" s="275"/>
      <c r="Y226" s="275"/>
      <c r="Z226" s="275"/>
      <c r="AA226" s="275"/>
      <c r="AB226" s="275"/>
      <c r="AC226" s="275"/>
      <c r="AD226" s="301"/>
      <c r="AE226" s="275"/>
      <c r="AF226" s="301"/>
      <c r="AG226" s="41" t="s">
        <v>308</v>
      </c>
      <c r="AH226" s="123">
        <v>0.1</v>
      </c>
      <c r="AI226" s="124">
        <v>0</v>
      </c>
      <c r="AJ226" s="124">
        <v>0</v>
      </c>
      <c r="AK226" s="109">
        <v>0</v>
      </c>
      <c r="AL226" s="124">
        <v>0</v>
      </c>
      <c r="AM226" s="123">
        <v>0</v>
      </c>
      <c r="AN226" s="170">
        <v>45291</v>
      </c>
      <c r="AO226" s="171"/>
      <c r="AP226" s="162"/>
      <c r="AQ226" s="47" t="s">
        <v>132</v>
      </c>
      <c r="AR226" s="275"/>
      <c r="AS226" s="275"/>
      <c r="AT226" s="275"/>
      <c r="AU226" s="275"/>
      <c r="AV226" s="126"/>
      <c r="AW226" s="126"/>
      <c r="AX226" s="126"/>
      <c r="AY226" s="126"/>
      <c r="AZ226" s="126"/>
      <c r="BA226" s="126"/>
      <c r="BB226" s="126"/>
      <c r="BC226" s="126"/>
      <c r="BD226" s="126"/>
      <c r="BE226" s="126"/>
      <c r="BF226" s="126"/>
      <c r="BG226" s="126"/>
      <c r="BH226" s="126"/>
      <c r="BI226" s="126"/>
      <c r="BJ226" s="126"/>
      <c r="BK226" s="126"/>
      <c r="BL226" s="126"/>
      <c r="BM226" s="127"/>
      <c r="BN226" s="48"/>
      <c r="BO226" s="46"/>
      <c r="BP226" s="46"/>
      <c r="BQ226" s="46"/>
      <c r="BR226" s="46"/>
      <c r="BS226" s="46"/>
      <c r="BT226" s="46"/>
      <c r="BU226" s="46"/>
      <c r="BV226" s="46"/>
      <c r="BW226" s="46"/>
      <c r="BX226" s="46"/>
      <c r="BY226" s="46"/>
      <c r="BZ226" s="46"/>
      <c r="CA226" s="275"/>
      <c r="CB226" s="46"/>
      <c r="CC226" s="46"/>
      <c r="CD226" s="46"/>
      <c r="CE226" s="46"/>
      <c r="CF226" s="46"/>
      <c r="CG226" s="46"/>
      <c r="CH226" s="46"/>
      <c r="CI226" s="46"/>
      <c r="CJ226" s="46"/>
      <c r="CK226" s="46"/>
      <c r="CL226" s="46"/>
      <c r="CM226" s="46"/>
      <c r="CN226" s="46"/>
      <c r="CO226" s="111"/>
      <c r="CP226" s="46"/>
      <c r="CQ226" s="46"/>
      <c r="CR226" s="46"/>
      <c r="CS226" s="46"/>
      <c r="CT226" s="46"/>
      <c r="CU226" s="46"/>
      <c r="CV226" s="46"/>
      <c r="CW226" s="46"/>
      <c r="CX226" s="46"/>
      <c r="CY226" s="46"/>
      <c r="CZ226" s="46"/>
      <c r="DA226" s="46"/>
      <c r="DB226" s="46"/>
      <c r="DC226" s="112"/>
      <c r="DD226" s="46"/>
      <c r="DE226" s="46"/>
      <c r="DF226" s="46"/>
      <c r="DG226" s="46"/>
      <c r="DH226" s="46"/>
      <c r="DI226" s="46"/>
      <c r="DJ226" s="46"/>
      <c r="DK226" s="46"/>
      <c r="DL226" s="46"/>
      <c r="DM226" s="46"/>
      <c r="DN226" s="46"/>
      <c r="DO226" s="46"/>
      <c r="DP226" s="46"/>
      <c r="DQ226" s="113"/>
      <c r="DR226" s="46"/>
      <c r="DS226" s="46"/>
      <c r="DT226" s="46"/>
      <c r="DU226" s="46"/>
      <c r="DV226" s="46"/>
      <c r="DW226" s="46"/>
      <c r="DX226" s="46"/>
      <c r="DY226" s="46"/>
      <c r="DZ226" s="46"/>
      <c r="EA226" s="46"/>
      <c r="EB226" s="46"/>
      <c r="EC226" s="46"/>
      <c r="ED226" s="46"/>
      <c r="EE226" s="114"/>
      <c r="EF226" s="49"/>
      <c r="EG226" s="46"/>
      <c r="EH226" s="45"/>
      <c r="EI226" s="38"/>
    </row>
    <row r="227" spans="1:139" ht="66" customHeight="1" x14ac:dyDescent="0.25">
      <c r="A227" s="465" t="s">
        <v>111</v>
      </c>
      <c r="B227" s="450" t="s">
        <v>276</v>
      </c>
      <c r="C227" s="455">
        <v>0.14549999999999999</v>
      </c>
      <c r="D227" s="455">
        <v>0.16300000000000001</v>
      </c>
      <c r="E227" s="455">
        <v>4.3E-3</v>
      </c>
      <c r="F227" s="455">
        <v>4.4000000000000003E-3</v>
      </c>
      <c r="G227" s="455">
        <v>4.4000000000000003E-3</v>
      </c>
      <c r="H227" s="455">
        <v>4.4000000000000003E-3</v>
      </c>
      <c r="I227" s="300" t="s">
        <v>113</v>
      </c>
      <c r="J227" s="300">
        <v>43</v>
      </c>
      <c r="K227" s="491" t="s">
        <v>277</v>
      </c>
      <c r="L227" s="300" t="s">
        <v>115</v>
      </c>
      <c r="M227" s="300">
        <v>4301</v>
      </c>
      <c r="N227" s="465" t="s">
        <v>278</v>
      </c>
      <c r="O227" s="300" t="s">
        <v>309</v>
      </c>
      <c r="P227" s="441" t="s">
        <v>310</v>
      </c>
      <c r="Q227" s="300" t="s">
        <v>311</v>
      </c>
      <c r="R227" s="300" t="s">
        <v>312</v>
      </c>
      <c r="S227" s="300" t="s">
        <v>313</v>
      </c>
      <c r="T227" s="300" t="s">
        <v>314</v>
      </c>
      <c r="U227" s="300">
        <v>628</v>
      </c>
      <c r="V227" s="300" t="s">
        <v>121</v>
      </c>
      <c r="W227" s="450">
        <v>690</v>
      </c>
      <c r="X227" s="300">
        <v>643</v>
      </c>
      <c r="Y227" s="300">
        <v>658</v>
      </c>
      <c r="Z227" s="300">
        <v>674</v>
      </c>
      <c r="AA227" s="300">
        <v>690</v>
      </c>
      <c r="AB227" s="300" t="s">
        <v>170</v>
      </c>
      <c r="AC227" s="300">
        <v>690</v>
      </c>
      <c r="AD227" s="495">
        <v>5144</v>
      </c>
      <c r="AE227" s="464">
        <f>AH227*AL227</f>
        <v>0.36000000000000004</v>
      </c>
      <c r="AF227" s="498">
        <f>AH227*AM227</f>
        <v>1</v>
      </c>
      <c r="AG227" s="128" t="s">
        <v>315</v>
      </c>
      <c r="AH227" s="123">
        <v>1</v>
      </c>
      <c r="AI227" s="123">
        <f>SUMPRODUCT(AH228:AH231*AI228:AI231)</f>
        <v>0</v>
      </c>
      <c r="AJ227" s="123">
        <f>SUMPRODUCT(AH228:AH231*AJ228:AJ231)</f>
        <v>0.48</v>
      </c>
      <c r="AK227" s="123">
        <f>SUMPRODUCT(AH228:AH231*AK228:AK231)</f>
        <v>0.16000000000000003</v>
      </c>
      <c r="AL227" s="123">
        <f>SUMPRODUCT(AH228:AH231*AL228:AL231)</f>
        <v>0.36000000000000004</v>
      </c>
      <c r="AM227" s="123">
        <f t="shared" ref="AM227:AM228" si="10">SUM(AI227:AL227)</f>
        <v>1</v>
      </c>
      <c r="AN227" s="170">
        <v>45291</v>
      </c>
      <c r="AO227" s="165"/>
      <c r="AP227" s="162"/>
      <c r="AQ227" s="47"/>
      <c r="AR227" s="275"/>
      <c r="AS227" s="275"/>
      <c r="AT227" s="275"/>
      <c r="AU227" s="275"/>
      <c r="AV227" s="307" t="s">
        <v>316</v>
      </c>
      <c r="AW227" s="300" t="s">
        <v>157</v>
      </c>
      <c r="AX227" s="307" t="s">
        <v>129</v>
      </c>
      <c r="AY227" s="70"/>
      <c r="AZ227" s="300"/>
      <c r="BA227" s="274">
        <v>0</v>
      </c>
      <c r="BB227" s="274">
        <v>0</v>
      </c>
      <c r="BC227" s="274">
        <v>0</v>
      </c>
      <c r="BD227" s="274">
        <v>0</v>
      </c>
      <c r="BE227" s="274">
        <v>0</v>
      </c>
      <c r="BF227" s="274">
        <v>0</v>
      </c>
      <c r="BG227" s="274">
        <v>0</v>
      </c>
      <c r="BH227" s="274">
        <v>0</v>
      </c>
      <c r="BI227" s="274">
        <v>0</v>
      </c>
      <c r="BJ227" s="274">
        <v>0</v>
      </c>
      <c r="BK227" s="274">
        <v>37800000</v>
      </c>
      <c r="BL227" s="274">
        <v>37800000</v>
      </c>
      <c r="BM227" s="389">
        <f>SUM(BA227:BL231)</f>
        <v>75600000</v>
      </c>
      <c r="BN227" s="48"/>
      <c r="BO227" s="46"/>
      <c r="BP227" s="46"/>
      <c r="BQ227" s="46"/>
      <c r="BR227" s="46"/>
      <c r="BS227" s="46"/>
      <c r="BT227" s="46"/>
      <c r="BU227" s="46"/>
      <c r="BV227" s="46"/>
      <c r="BW227" s="46"/>
      <c r="BX227" s="46"/>
      <c r="BY227" s="46"/>
      <c r="BZ227" s="46"/>
      <c r="CA227" s="275"/>
      <c r="CB227" s="46"/>
      <c r="CC227" s="46"/>
      <c r="CD227" s="46"/>
      <c r="CE227" s="46"/>
      <c r="CF227" s="46"/>
      <c r="CG227" s="46"/>
      <c r="CH227" s="46"/>
      <c r="CI227" s="46"/>
      <c r="CJ227" s="46"/>
      <c r="CK227" s="46"/>
      <c r="CL227" s="46"/>
      <c r="CM227" s="46"/>
      <c r="CN227" s="46"/>
      <c r="CO227" s="111"/>
      <c r="CP227" s="46"/>
      <c r="CQ227" s="46"/>
      <c r="CR227" s="46"/>
      <c r="CS227" s="46"/>
      <c r="CT227" s="46"/>
      <c r="CU227" s="46"/>
      <c r="CV227" s="46"/>
      <c r="CW227" s="46"/>
      <c r="CX227" s="46"/>
      <c r="CY227" s="46"/>
      <c r="CZ227" s="46"/>
      <c r="DA227" s="46"/>
      <c r="DB227" s="46"/>
      <c r="DC227" s="112"/>
      <c r="DD227" s="46"/>
      <c r="DE227" s="46"/>
      <c r="DF227" s="46"/>
      <c r="DG227" s="46"/>
      <c r="DH227" s="46"/>
      <c r="DI227" s="46"/>
      <c r="DJ227" s="46"/>
      <c r="DK227" s="46"/>
      <c r="DL227" s="46"/>
      <c r="DM227" s="46"/>
      <c r="DN227" s="46"/>
      <c r="DO227" s="46"/>
      <c r="DP227" s="46"/>
      <c r="DQ227" s="113"/>
      <c r="DR227" s="46"/>
      <c r="DS227" s="46"/>
      <c r="DT227" s="46"/>
      <c r="DU227" s="46"/>
      <c r="DV227" s="46"/>
      <c r="DW227" s="46"/>
      <c r="DX227" s="46"/>
      <c r="DY227" s="46"/>
      <c r="DZ227" s="46"/>
      <c r="EA227" s="46"/>
      <c r="EB227" s="46"/>
      <c r="EC227" s="46"/>
      <c r="ED227" s="46"/>
      <c r="EE227" s="114"/>
      <c r="EF227" s="49"/>
      <c r="EG227" s="46"/>
      <c r="EH227" s="45"/>
      <c r="EI227" s="38"/>
    </row>
    <row r="228" spans="1:139" ht="137.25" customHeight="1" x14ac:dyDescent="0.25">
      <c r="A228" s="447"/>
      <c r="B228" s="451"/>
      <c r="C228" s="275"/>
      <c r="D228" s="275"/>
      <c r="E228" s="275"/>
      <c r="F228" s="275"/>
      <c r="G228" s="275"/>
      <c r="H228" s="275"/>
      <c r="I228" s="275"/>
      <c r="J228" s="275"/>
      <c r="K228" s="447"/>
      <c r="L228" s="275"/>
      <c r="M228" s="275"/>
      <c r="N228" s="447"/>
      <c r="O228" s="275"/>
      <c r="P228" s="275"/>
      <c r="Q228" s="275"/>
      <c r="R228" s="275"/>
      <c r="S228" s="275"/>
      <c r="T228" s="275"/>
      <c r="U228" s="275"/>
      <c r="V228" s="275"/>
      <c r="W228" s="451"/>
      <c r="X228" s="275"/>
      <c r="Y228" s="275"/>
      <c r="Z228" s="275"/>
      <c r="AA228" s="275"/>
      <c r="AB228" s="275"/>
      <c r="AC228" s="275"/>
      <c r="AD228" s="275"/>
      <c r="AE228" s="275"/>
      <c r="AF228" s="275"/>
      <c r="AG228" s="121" t="s">
        <v>317</v>
      </c>
      <c r="AH228" s="74">
        <v>0.2</v>
      </c>
      <c r="AI228" s="74">
        <v>0</v>
      </c>
      <c r="AJ228" s="74">
        <v>0</v>
      </c>
      <c r="AK228" s="109">
        <v>0</v>
      </c>
      <c r="AL228" s="74">
        <v>1</v>
      </c>
      <c r="AM228" s="75">
        <f t="shared" si="10"/>
        <v>1</v>
      </c>
      <c r="AN228" s="110">
        <v>45291</v>
      </c>
      <c r="AO228" s="176" t="s">
        <v>446</v>
      </c>
      <c r="AP228" s="53" t="s">
        <v>495</v>
      </c>
      <c r="AQ228" s="47" t="s">
        <v>132</v>
      </c>
      <c r="AR228" s="275"/>
      <c r="AS228" s="275"/>
      <c r="AT228" s="275"/>
      <c r="AU228" s="275"/>
      <c r="AV228" s="275"/>
      <c r="AW228" s="275"/>
      <c r="AX228" s="275"/>
      <c r="AY228" s="71"/>
      <c r="AZ228" s="275"/>
      <c r="BA228" s="275"/>
      <c r="BB228" s="275"/>
      <c r="BC228" s="275"/>
      <c r="BD228" s="275"/>
      <c r="BE228" s="275"/>
      <c r="BF228" s="275"/>
      <c r="BG228" s="275"/>
      <c r="BH228" s="275"/>
      <c r="BI228" s="275"/>
      <c r="BJ228" s="275"/>
      <c r="BK228" s="275"/>
      <c r="BL228" s="275"/>
      <c r="BM228" s="275"/>
      <c r="BN228" s="48"/>
      <c r="BO228" s="46"/>
      <c r="BP228" s="46"/>
      <c r="BQ228" s="46"/>
      <c r="BR228" s="46"/>
      <c r="BS228" s="46"/>
      <c r="BT228" s="46"/>
      <c r="BU228" s="46"/>
      <c r="BV228" s="46"/>
      <c r="BW228" s="46"/>
      <c r="BX228" s="46"/>
      <c r="BY228" s="118">
        <v>75600000</v>
      </c>
      <c r="BZ228" s="46"/>
      <c r="CA228" s="275"/>
      <c r="CB228" s="46"/>
      <c r="CC228" s="46"/>
      <c r="CD228" s="46"/>
      <c r="CE228" s="46"/>
      <c r="CF228" s="46"/>
      <c r="CG228" s="46"/>
      <c r="CH228" s="46"/>
      <c r="CI228" s="46"/>
      <c r="CJ228" s="46"/>
      <c r="CK228" s="46"/>
      <c r="CL228" s="46"/>
      <c r="CM228" s="129">
        <v>75600000</v>
      </c>
      <c r="CN228" s="46"/>
      <c r="CO228" s="111">
        <f>SUM(CB228:CM228)</f>
        <v>75600000</v>
      </c>
      <c r="CP228" s="46"/>
      <c r="CQ228" s="46"/>
      <c r="CR228" s="46"/>
      <c r="CS228" s="46"/>
      <c r="CT228" s="46"/>
      <c r="CU228" s="46"/>
      <c r="CV228" s="46"/>
      <c r="CW228" s="46"/>
      <c r="CX228" s="46"/>
      <c r="CY228" s="46"/>
      <c r="CZ228" s="46"/>
      <c r="DA228" s="129">
        <v>75600000</v>
      </c>
      <c r="DB228" s="46"/>
      <c r="DC228" s="112">
        <f>SUM(CP228:DA228)</f>
        <v>75600000</v>
      </c>
      <c r="DD228" s="46"/>
      <c r="DE228" s="46"/>
      <c r="DF228" s="46"/>
      <c r="DG228" s="46"/>
      <c r="DH228" s="46"/>
      <c r="DI228" s="46"/>
      <c r="DJ228" s="46"/>
      <c r="DK228" s="46"/>
      <c r="DL228" s="46"/>
      <c r="DM228" s="46"/>
      <c r="DN228" s="46"/>
      <c r="DO228" s="129">
        <v>75600000</v>
      </c>
      <c r="DP228" s="46"/>
      <c r="DQ228" s="113">
        <f>SUM(DD228:DO228)</f>
        <v>75600000</v>
      </c>
      <c r="DR228" s="46"/>
      <c r="DS228" s="46"/>
      <c r="DT228" s="46"/>
      <c r="DU228" s="46"/>
      <c r="DV228" s="46"/>
      <c r="DW228" s="46"/>
      <c r="DX228" s="46"/>
      <c r="DY228" s="46"/>
      <c r="DZ228" s="46"/>
      <c r="EA228" s="46"/>
      <c r="EB228" s="46"/>
      <c r="EC228" s="129">
        <v>75600000</v>
      </c>
      <c r="ED228" s="46"/>
      <c r="EE228" s="114">
        <f>SUM(DR228:EC228)</f>
        <v>75600000</v>
      </c>
      <c r="EF228" s="49"/>
      <c r="EG228" s="46" t="s">
        <v>130</v>
      </c>
      <c r="EH228" s="45"/>
      <c r="EI228" s="38"/>
    </row>
    <row r="229" spans="1:139" ht="409.5" customHeight="1" x14ac:dyDescent="0.25">
      <c r="A229" s="447"/>
      <c r="B229" s="451"/>
      <c r="C229" s="275"/>
      <c r="D229" s="275"/>
      <c r="E229" s="275"/>
      <c r="F229" s="275"/>
      <c r="G229" s="275"/>
      <c r="H229" s="275"/>
      <c r="I229" s="275"/>
      <c r="J229" s="275"/>
      <c r="K229" s="447"/>
      <c r="L229" s="275"/>
      <c r="M229" s="275"/>
      <c r="N229" s="447"/>
      <c r="O229" s="275"/>
      <c r="P229" s="275"/>
      <c r="Q229" s="275"/>
      <c r="R229" s="275"/>
      <c r="S229" s="275"/>
      <c r="T229" s="275"/>
      <c r="U229" s="275"/>
      <c r="V229" s="275"/>
      <c r="W229" s="451"/>
      <c r="X229" s="275"/>
      <c r="Y229" s="275"/>
      <c r="Z229" s="275"/>
      <c r="AA229" s="275"/>
      <c r="AB229" s="275"/>
      <c r="AC229" s="275"/>
      <c r="AD229" s="275"/>
      <c r="AE229" s="275"/>
      <c r="AF229" s="275"/>
      <c r="AG229" s="499" t="s">
        <v>318</v>
      </c>
      <c r="AH229" s="464">
        <v>0.8</v>
      </c>
      <c r="AI229" s="464">
        <v>0</v>
      </c>
      <c r="AJ229" s="464">
        <v>0.6</v>
      </c>
      <c r="AK229" s="500">
        <v>0.2</v>
      </c>
      <c r="AL229" s="464">
        <v>0.2</v>
      </c>
      <c r="AM229" s="315">
        <f>SUM(AI229:AL231)</f>
        <v>1</v>
      </c>
      <c r="AN229" s="427">
        <v>45291</v>
      </c>
      <c r="AO229" s="309" t="s">
        <v>444</v>
      </c>
      <c r="AP229" s="300" t="s">
        <v>291</v>
      </c>
      <c r="AQ229" s="300" t="s">
        <v>132</v>
      </c>
      <c r="AR229" s="275"/>
      <c r="AS229" s="275"/>
      <c r="AT229" s="275"/>
      <c r="AU229" s="275"/>
      <c r="AV229" s="275"/>
      <c r="AW229" s="275"/>
      <c r="AX229" s="275"/>
      <c r="AY229" s="71"/>
      <c r="AZ229" s="275"/>
      <c r="BA229" s="275"/>
      <c r="BB229" s="275"/>
      <c r="BC229" s="275"/>
      <c r="BD229" s="275"/>
      <c r="BE229" s="275"/>
      <c r="BF229" s="275"/>
      <c r="BG229" s="275"/>
      <c r="BH229" s="275"/>
      <c r="BI229" s="275"/>
      <c r="BJ229" s="275"/>
      <c r="BK229" s="275"/>
      <c r="BL229" s="275"/>
      <c r="BM229" s="275"/>
      <c r="BN229" s="48"/>
      <c r="BO229" s="46"/>
      <c r="BP229" s="46"/>
      <c r="BQ229" s="46"/>
      <c r="BR229" s="46"/>
      <c r="BS229" s="46"/>
      <c r="BT229" s="46"/>
      <c r="BU229" s="46"/>
      <c r="BV229" s="46"/>
      <c r="BW229" s="46"/>
      <c r="BX229" s="46"/>
      <c r="BY229" s="48"/>
      <c r="BZ229" s="46"/>
      <c r="CA229" s="275"/>
      <c r="CB229" s="46"/>
      <c r="CC229" s="46"/>
      <c r="CD229" s="46"/>
      <c r="CE229" s="46"/>
      <c r="CF229" s="46"/>
      <c r="CG229" s="46"/>
      <c r="CH229" s="46"/>
      <c r="CI229" s="46"/>
      <c r="CJ229" s="46"/>
      <c r="CK229" s="46"/>
      <c r="CL229" s="46"/>
      <c r="CM229" s="69"/>
      <c r="CN229" s="46"/>
      <c r="CO229" s="111"/>
      <c r="CP229" s="46"/>
      <c r="CQ229" s="46"/>
      <c r="CR229" s="46"/>
      <c r="CS229" s="46"/>
      <c r="CT229" s="46"/>
      <c r="CU229" s="46"/>
      <c r="CV229" s="46"/>
      <c r="CW229" s="46"/>
      <c r="CX229" s="46"/>
      <c r="CY229" s="46"/>
      <c r="CZ229" s="46"/>
      <c r="DA229" s="69"/>
      <c r="DB229" s="46"/>
      <c r="DC229" s="112"/>
      <c r="DD229" s="46"/>
      <c r="DE229" s="46"/>
      <c r="DF229" s="46"/>
      <c r="DG229" s="46"/>
      <c r="DH229" s="46"/>
      <c r="DI229" s="46"/>
      <c r="DJ229" s="46"/>
      <c r="DK229" s="46"/>
      <c r="DL229" s="46"/>
      <c r="DM229" s="46"/>
      <c r="DN229" s="46"/>
      <c r="DO229" s="69"/>
      <c r="DP229" s="46"/>
      <c r="DQ229" s="113"/>
      <c r="DR229" s="46"/>
      <c r="DS229" s="46"/>
      <c r="DT229" s="46"/>
      <c r="DU229" s="46"/>
      <c r="DV229" s="46"/>
      <c r="DW229" s="46"/>
      <c r="DX229" s="46"/>
      <c r="DY229" s="46"/>
      <c r="DZ229" s="46"/>
      <c r="EA229" s="46"/>
      <c r="EB229" s="46"/>
      <c r="EC229" s="69"/>
      <c r="ED229" s="46"/>
      <c r="EE229" s="114"/>
      <c r="EF229" s="49"/>
      <c r="EG229" s="46"/>
      <c r="EH229" s="45"/>
      <c r="EI229" s="38"/>
    </row>
    <row r="230" spans="1:139" ht="409.5" customHeight="1" x14ac:dyDescent="0.25">
      <c r="A230" s="447"/>
      <c r="B230" s="451"/>
      <c r="C230" s="275"/>
      <c r="D230" s="275"/>
      <c r="E230" s="275"/>
      <c r="F230" s="275"/>
      <c r="G230" s="275"/>
      <c r="H230" s="275"/>
      <c r="I230" s="275"/>
      <c r="J230" s="275"/>
      <c r="K230" s="447"/>
      <c r="L230" s="275"/>
      <c r="M230" s="275"/>
      <c r="N230" s="447"/>
      <c r="O230" s="275"/>
      <c r="P230" s="275"/>
      <c r="Q230" s="275"/>
      <c r="R230" s="275"/>
      <c r="S230" s="275"/>
      <c r="T230" s="275"/>
      <c r="U230" s="275"/>
      <c r="V230" s="275"/>
      <c r="W230" s="451"/>
      <c r="X230" s="275"/>
      <c r="Y230" s="275"/>
      <c r="Z230" s="275"/>
      <c r="AA230" s="275"/>
      <c r="AB230" s="275"/>
      <c r="AC230" s="275"/>
      <c r="AD230" s="275"/>
      <c r="AE230" s="275"/>
      <c r="AF230" s="275"/>
      <c r="AG230" s="275"/>
      <c r="AH230" s="275"/>
      <c r="AI230" s="275"/>
      <c r="AJ230" s="275"/>
      <c r="AK230" s="275"/>
      <c r="AL230" s="275"/>
      <c r="AM230" s="275"/>
      <c r="AN230" s="275"/>
      <c r="AO230" s="310"/>
      <c r="AP230" s="275"/>
      <c r="AQ230" s="275"/>
      <c r="AR230" s="275"/>
      <c r="AS230" s="275"/>
      <c r="AT230" s="275"/>
      <c r="AU230" s="275"/>
      <c r="AV230" s="275"/>
      <c r="AW230" s="275"/>
      <c r="AX230" s="275"/>
      <c r="AY230" s="71"/>
      <c r="AZ230" s="275"/>
      <c r="BA230" s="275"/>
      <c r="BB230" s="275"/>
      <c r="BC230" s="275"/>
      <c r="BD230" s="275"/>
      <c r="BE230" s="275"/>
      <c r="BF230" s="275"/>
      <c r="BG230" s="275"/>
      <c r="BH230" s="275"/>
      <c r="BI230" s="275"/>
      <c r="BJ230" s="275"/>
      <c r="BK230" s="275"/>
      <c r="BL230" s="275"/>
      <c r="BM230" s="275"/>
      <c r="BN230" s="48"/>
      <c r="BO230" s="46"/>
      <c r="BP230" s="46"/>
      <c r="BQ230" s="46"/>
      <c r="BR230" s="46"/>
      <c r="BS230" s="46"/>
      <c r="BT230" s="46"/>
      <c r="BU230" s="46"/>
      <c r="BV230" s="46"/>
      <c r="BW230" s="46"/>
      <c r="BX230" s="46"/>
      <c r="BY230" s="48"/>
      <c r="BZ230" s="46"/>
      <c r="CA230" s="275"/>
      <c r="CB230" s="46"/>
      <c r="CC230" s="46"/>
      <c r="CD230" s="46"/>
      <c r="CE230" s="46"/>
      <c r="CF230" s="46"/>
      <c r="CG230" s="46"/>
      <c r="CH230" s="46"/>
      <c r="CI230" s="46"/>
      <c r="CJ230" s="46"/>
      <c r="CK230" s="46"/>
      <c r="CL230" s="46"/>
      <c r="CM230" s="69"/>
      <c r="CN230" s="46"/>
      <c r="CO230" s="111"/>
      <c r="CP230" s="46"/>
      <c r="CQ230" s="46"/>
      <c r="CR230" s="46"/>
      <c r="CS230" s="46"/>
      <c r="CT230" s="46"/>
      <c r="CU230" s="46"/>
      <c r="CV230" s="46"/>
      <c r="CW230" s="46"/>
      <c r="CX230" s="46"/>
      <c r="CY230" s="46"/>
      <c r="CZ230" s="46"/>
      <c r="DA230" s="69"/>
      <c r="DB230" s="46"/>
      <c r="DC230" s="112"/>
      <c r="DD230" s="46"/>
      <c r="DE230" s="46"/>
      <c r="DF230" s="46"/>
      <c r="DG230" s="46"/>
      <c r="DH230" s="46"/>
      <c r="DI230" s="46"/>
      <c r="DJ230" s="46"/>
      <c r="DK230" s="46"/>
      <c r="DL230" s="46"/>
      <c r="DM230" s="46"/>
      <c r="DN230" s="46"/>
      <c r="DO230" s="69"/>
      <c r="DP230" s="46"/>
      <c r="DQ230" s="113"/>
      <c r="DR230" s="46"/>
      <c r="DS230" s="46"/>
      <c r="DT230" s="46"/>
      <c r="DU230" s="46"/>
      <c r="DV230" s="46"/>
      <c r="DW230" s="46"/>
      <c r="DX230" s="46"/>
      <c r="DY230" s="46"/>
      <c r="DZ230" s="46"/>
      <c r="EA230" s="46"/>
      <c r="EB230" s="46"/>
      <c r="EC230" s="69"/>
      <c r="ED230" s="46"/>
      <c r="EE230" s="114"/>
      <c r="EF230" s="49"/>
      <c r="EG230" s="46"/>
      <c r="EH230" s="45"/>
      <c r="EI230" s="38"/>
    </row>
    <row r="231" spans="1:139" ht="409.5" customHeight="1" x14ac:dyDescent="0.25">
      <c r="A231" s="449"/>
      <c r="B231" s="453"/>
      <c r="C231" s="276"/>
      <c r="D231" s="276"/>
      <c r="E231" s="276"/>
      <c r="F231" s="276"/>
      <c r="G231" s="276"/>
      <c r="H231" s="276"/>
      <c r="I231" s="276"/>
      <c r="J231" s="276"/>
      <c r="K231" s="449"/>
      <c r="L231" s="276"/>
      <c r="M231" s="276"/>
      <c r="N231" s="449"/>
      <c r="O231" s="276"/>
      <c r="P231" s="276"/>
      <c r="Q231" s="276"/>
      <c r="R231" s="276"/>
      <c r="S231" s="276"/>
      <c r="T231" s="276"/>
      <c r="U231" s="276"/>
      <c r="V231" s="276"/>
      <c r="W231" s="453"/>
      <c r="X231" s="276"/>
      <c r="Y231" s="276"/>
      <c r="Z231" s="276"/>
      <c r="AA231" s="276"/>
      <c r="AB231" s="276"/>
      <c r="AC231" s="276"/>
      <c r="AD231" s="276"/>
      <c r="AE231" s="276"/>
      <c r="AF231" s="276"/>
      <c r="AG231" s="276"/>
      <c r="AH231" s="276"/>
      <c r="AI231" s="276"/>
      <c r="AJ231" s="276"/>
      <c r="AK231" s="276"/>
      <c r="AL231" s="276"/>
      <c r="AM231" s="276"/>
      <c r="AN231" s="276"/>
      <c r="AO231" s="311"/>
      <c r="AP231" s="276"/>
      <c r="AQ231" s="276"/>
      <c r="AR231" s="275"/>
      <c r="AS231" s="275"/>
      <c r="AT231" s="275"/>
      <c r="AU231" s="275"/>
      <c r="AV231" s="301"/>
      <c r="AW231" s="301"/>
      <c r="AX231" s="301"/>
      <c r="AY231" s="183"/>
      <c r="AZ231" s="301"/>
      <c r="BA231" s="301"/>
      <c r="BB231" s="301"/>
      <c r="BC231" s="301"/>
      <c r="BD231" s="301"/>
      <c r="BE231" s="301"/>
      <c r="BF231" s="301"/>
      <c r="BG231" s="301"/>
      <c r="BH231" s="301"/>
      <c r="BI231" s="301"/>
      <c r="BJ231" s="301"/>
      <c r="BK231" s="301"/>
      <c r="BL231" s="301"/>
      <c r="BM231" s="301"/>
      <c r="BN231" s="48"/>
      <c r="BO231" s="46"/>
      <c r="BP231" s="46"/>
      <c r="BQ231" s="46"/>
      <c r="BR231" s="46"/>
      <c r="BS231" s="46"/>
      <c r="BT231" s="46"/>
      <c r="BU231" s="46"/>
      <c r="BV231" s="46"/>
      <c r="BW231" s="46"/>
      <c r="BX231" s="46"/>
      <c r="BY231" s="46"/>
      <c r="BZ231" s="46"/>
      <c r="CA231" s="275"/>
      <c r="CB231" s="46"/>
      <c r="CC231" s="46"/>
      <c r="CD231" s="46"/>
      <c r="CE231" s="46"/>
      <c r="CF231" s="46"/>
      <c r="CG231" s="46"/>
      <c r="CH231" s="46"/>
      <c r="CI231" s="46"/>
      <c r="CJ231" s="46"/>
      <c r="CK231" s="46"/>
      <c r="CL231" s="46"/>
      <c r="CM231" s="46"/>
      <c r="CN231" s="46"/>
      <c r="CO231" s="111"/>
      <c r="CP231" s="46"/>
      <c r="CQ231" s="46"/>
      <c r="CR231" s="46"/>
      <c r="CS231" s="46"/>
      <c r="CT231" s="46"/>
      <c r="CU231" s="46"/>
      <c r="CV231" s="46"/>
      <c r="CW231" s="46"/>
      <c r="CX231" s="46"/>
      <c r="CY231" s="46"/>
      <c r="CZ231" s="46"/>
      <c r="DA231" s="46"/>
      <c r="DB231" s="46"/>
      <c r="DC231" s="112"/>
      <c r="DD231" s="46"/>
      <c r="DE231" s="46"/>
      <c r="DF231" s="46"/>
      <c r="DG231" s="46"/>
      <c r="DH231" s="46"/>
      <c r="DI231" s="46"/>
      <c r="DJ231" s="46"/>
      <c r="DK231" s="46"/>
      <c r="DL231" s="46"/>
      <c r="DM231" s="46"/>
      <c r="DN231" s="46"/>
      <c r="DO231" s="46"/>
      <c r="DP231" s="46"/>
      <c r="DQ231" s="113"/>
      <c r="DR231" s="46"/>
      <c r="DS231" s="46"/>
      <c r="DT231" s="46"/>
      <c r="DU231" s="46"/>
      <c r="DV231" s="46"/>
      <c r="DW231" s="46"/>
      <c r="DX231" s="46"/>
      <c r="DY231" s="46"/>
      <c r="DZ231" s="46"/>
      <c r="EA231" s="46"/>
      <c r="EB231" s="46"/>
      <c r="EC231" s="46"/>
      <c r="ED231" s="46"/>
      <c r="EE231" s="114"/>
      <c r="EF231" s="49"/>
      <c r="EG231" s="46"/>
      <c r="EH231" s="45"/>
      <c r="EI231" s="38"/>
    </row>
    <row r="232" spans="1:139" ht="26.25" customHeight="1" x14ac:dyDescent="0.25">
      <c r="A232" s="465" t="s">
        <v>111</v>
      </c>
      <c r="B232" s="450" t="s">
        <v>276</v>
      </c>
      <c r="C232" s="455">
        <v>0.14549999999999999</v>
      </c>
      <c r="D232" s="455">
        <v>0.16300000000000001</v>
      </c>
      <c r="E232" s="455">
        <v>4.3E-3</v>
      </c>
      <c r="F232" s="455">
        <v>4.4000000000000003E-3</v>
      </c>
      <c r="G232" s="455">
        <v>4.4000000000000003E-3</v>
      </c>
      <c r="H232" s="455">
        <v>4.4000000000000003E-3</v>
      </c>
      <c r="I232" s="300" t="s">
        <v>113</v>
      </c>
      <c r="J232" s="300">
        <v>43</v>
      </c>
      <c r="K232" s="491" t="s">
        <v>277</v>
      </c>
      <c r="L232" s="300" t="s">
        <v>115</v>
      </c>
      <c r="M232" s="300">
        <v>4301</v>
      </c>
      <c r="N232" s="465" t="s">
        <v>278</v>
      </c>
      <c r="O232" s="300" t="s">
        <v>185</v>
      </c>
      <c r="P232" s="477" t="s">
        <v>319</v>
      </c>
      <c r="Q232" s="300" t="s">
        <v>280</v>
      </c>
      <c r="R232" s="300">
        <v>4301001</v>
      </c>
      <c r="S232" s="300" t="s">
        <v>281</v>
      </c>
      <c r="T232" s="300">
        <v>430100100</v>
      </c>
      <c r="U232" s="300">
        <v>2033</v>
      </c>
      <c r="V232" s="300" t="s">
        <v>121</v>
      </c>
      <c r="W232" s="450">
        <v>2236</v>
      </c>
      <c r="X232" s="300">
        <v>2084</v>
      </c>
      <c r="Y232" s="300">
        <v>2135</v>
      </c>
      <c r="Z232" s="300">
        <v>2186</v>
      </c>
      <c r="AA232" s="300">
        <v>2236</v>
      </c>
      <c r="AB232" s="300" t="s">
        <v>170</v>
      </c>
      <c r="AC232" s="300">
        <v>2236</v>
      </c>
      <c r="AD232" s="467">
        <v>4130</v>
      </c>
      <c r="AE232" s="464">
        <f>SUM(AH232*AL232)+(AH236*AL236)</f>
        <v>0.25</v>
      </c>
      <c r="AF232" s="507">
        <f>SUM(AH232*AM232)+(AH236*AM236)</f>
        <v>0.37</v>
      </c>
      <c r="AG232" s="100" t="s">
        <v>320</v>
      </c>
      <c r="AH232" s="42">
        <v>0.5</v>
      </c>
      <c r="AI232" s="42">
        <f t="shared" ref="AI232:AL232" si="11">SUMPRODUCT($AH$233:$AH$235*AI233:AI235)</f>
        <v>0</v>
      </c>
      <c r="AJ232" s="42">
        <f t="shared" si="11"/>
        <v>0</v>
      </c>
      <c r="AK232" s="42">
        <f t="shared" si="11"/>
        <v>0.24</v>
      </c>
      <c r="AL232" s="42">
        <f t="shared" si="11"/>
        <v>0.5</v>
      </c>
      <c r="AM232" s="42">
        <f t="shared" ref="AM232:AM240" si="12">SUM(AI232:AL232)</f>
        <v>0.74</v>
      </c>
      <c r="AN232" s="59">
        <v>45291</v>
      </c>
      <c r="AO232" s="47"/>
      <c r="AP232" s="45"/>
      <c r="AQ232" s="46" t="s">
        <v>124</v>
      </c>
      <c r="AR232" s="275"/>
      <c r="AS232" s="275"/>
      <c r="AT232" s="275"/>
      <c r="AU232" s="340"/>
      <c r="AV232" s="255"/>
      <c r="AW232" s="255"/>
      <c r="AX232" s="255"/>
      <c r="AY232" s="255"/>
      <c r="AZ232" s="255"/>
      <c r="BA232" s="255"/>
      <c r="BB232" s="255"/>
      <c r="BC232" s="255"/>
      <c r="BD232" s="255"/>
      <c r="BE232" s="255"/>
      <c r="BF232" s="255"/>
      <c r="BG232" s="255"/>
      <c r="BH232" s="255"/>
      <c r="BI232" s="255"/>
      <c r="BJ232" s="255"/>
      <c r="BK232" s="255"/>
      <c r="BL232" s="255"/>
      <c r="BM232" s="219">
        <f>SUM(BA232:BL232)</f>
        <v>0</v>
      </c>
      <c r="BN232" s="247"/>
      <c r="BO232" s="46"/>
      <c r="BP232" s="46"/>
      <c r="BQ232" s="46"/>
      <c r="BR232" s="46"/>
      <c r="BS232" s="46"/>
      <c r="BT232" s="46"/>
      <c r="BU232" s="46"/>
      <c r="BV232" s="46"/>
      <c r="BW232" s="46"/>
      <c r="BX232" s="46"/>
      <c r="BY232" s="46"/>
      <c r="BZ232" s="46"/>
      <c r="CA232" s="275"/>
      <c r="CB232" s="46"/>
      <c r="CC232" s="46"/>
      <c r="CD232" s="46"/>
      <c r="CE232" s="46"/>
      <c r="CF232" s="46"/>
      <c r="CG232" s="46"/>
      <c r="CH232" s="46"/>
      <c r="CI232" s="46"/>
      <c r="CJ232" s="46"/>
      <c r="CK232" s="46"/>
      <c r="CL232" s="46"/>
      <c r="CM232" s="46"/>
      <c r="CN232" s="46"/>
      <c r="CO232" s="111">
        <f t="shared" ref="CO232:CO234" si="13">SUM(CB232:CN232)</f>
        <v>0</v>
      </c>
      <c r="CP232" s="46"/>
      <c r="CQ232" s="46"/>
      <c r="CR232" s="46"/>
      <c r="CS232" s="46"/>
      <c r="CT232" s="46"/>
      <c r="CU232" s="46"/>
      <c r="CV232" s="46"/>
      <c r="CW232" s="46"/>
      <c r="CX232" s="46"/>
      <c r="CY232" s="46"/>
      <c r="CZ232" s="46"/>
      <c r="DA232" s="46"/>
      <c r="DB232" s="46"/>
      <c r="DC232" s="112">
        <f t="shared" ref="DC232:DC234" si="14">SUM(CP232:DB232)</f>
        <v>0</v>
      </c>
      <c r="DD232" s="46"/>
      <c r="DE232" s="46"/>
      <c r="DF232" s="46"/>
      <c r="DG232" s="46"/>
      <c r="DH232" s="46"/>
      <c r="DI232" s="46"/>
      <c r="DJ232" s="46"/>
      <c r="DK232" s="46"/>
      <c r="DL232" s="46"/>
      <c r="DM232" s="46"/>
      <c r="DN232" s="46"/>
      <c r="DO232" s="46"/>
      <c r="DP232" s="46"/>
      <c r="DQ232" s="113">
        <f t="shared" ref="DQ232:DQ234" si="15">SUM(DD232:DP232)</f>
        <v>0</v>
      </c>
      <c r="DR232" s="46"/>
      <c r="DS232" s="46"/>
      <c r="DT232" s="46"/>
      <c r="DU232" s="46"/>
      <c r="DV232" s="46"/>
      <c r="DW232" s="46"/>
      <c r="DX232" s="46"/>
      <c r="DY232" s="46"/>
      <c r="DZ232" s="46"/>
      <c r="EA232" s="46"/>
      <c r="EB232" s="46"/>
      <c r="EC232" s="46"/>
      <c r="ED232" s="46"/>
      <c r="EE232" s="114">
        <f t="shared" ref="EE232:EE234" si="16">SUM(DR232:ED232)</f>
        <v>0</v>
      </c>
      <c r="EF232" s="49"/>
      <c r="EG232" s="46"/>
      <c r="EH232" s="45"/>
      <c r="EI232" s="38"/>
    </row>
    <row r="233" spans="1:139" ht="111" customHeight="1" x14ac:dyDescent="0.25">
      <c r="A233" s="447"/>
      <c r="B233" s="451"/>
      <c r="C233" s="275"/>
      <c r="D233" s="275"/>
      <c r="E233" s="275"/>
      <c r="F233" s="275"/>
      <c r="G233" s="275"/>
      <c r="H233" s="275"/>
      <c r="I233" s="275"/>
      <c r="J233" s="275"/>
      <c r="K233" s="447"/>
      <c r="L233" s="275"/>
      <c r="M233" s="275"/>
      <c r="N233" s="447"/>
      <c r="O233" s="275"/>
      <c r="P233" s="275"/>
      <c r="Q233" s="275"/>
      <c r="R233" s="275"/>
      <c r="S233" s="275"/>
      <c r="T233" s="275"/>
      <c r="U233" s="275"/>
      <c r="V233" s="275"/>
      <c r="W233" s="451"/>
      <c r="X233" s="275"/>
      <c r="Y233" s="275"/>
      <c r="Z233" s="275"/>
      <c r="AA233" s="275"/>
      <c r="AB233" s="275"/>
      <c r="AC233" s="275"/>
      <c r="AD233" s="275"/>
      <c r="AE233" s="275"/>
      <c r="AF233" s="275"/>
      <c r="AG233" s="121" t="s">
        <v>321</v>
      </c>
      <c r="AH233" s="130">
        <v>0.1</v>
      </c>
      <c r="AI233" s="74">
        <v>0</v>
      </c>
      <c r="AJ233" s="74">
        <v>0</v>
      </c>
      <c r="AK233" s="109">
        <v>0</v>
      </c>
      <c r="AL233" s="74">
        <v>0</v>
      </c>
      <c r="AM233" s="75">
        <f t="shared" si="12"/>
        <v>0</v>
      </c>
      <c r="AN233" s="110">
        <v>45291</v>
      </c>
      <c r="AO233" s="174" t="s">
        <v>143</v>
      </c>
      <c r="AP233" s="45"/>
      <c r="AQ233" s="47" t="s">
        <v>132</v>
      </c>
      <c r="AR233" s="275"/>
      <c r="AS233" s="275"/>
      <c r="AT233" s="275"/>
      <c r="AU233" s="340"/>
      <c r="AV233" s="222"/>
      <c r="AW233" s="222"/>
      <c r="AX233" s="222"/>
      <c r="AY233" s="222"/>
      <c r="AZ233" s="222"/>
      <c r="BA233" s="222"/>
      <c r="BB233" s="222"/>
      <c r="BC233" s="222"/>
      <c r="BD233" s="222"/>
      <c r="BE233" s="222"/>
      <c r="BF233" s="222"/>
      <c r="BG233" s="222"/>
      <c r="BH233" s="222"/>
      <c r="BI233" s="222"/>
      <c r="BJ233" s="222"/>
      <c r="BK233" s="222"/>
      <c r="BL233" s="222"/>
      <c r="BM233" s="222"/>
      <c r="BN233" s="247"/>
      <c r="BO233" s="46"/>
      <c r="BP233" s="46"/>
      <c r="BQ233" s="46"/>
      <c r="BR233" s="46"/>
      <c r="BS233" s="46"/>
      <c r="BT233" s="46"/>
      <c r="BU233" s="46"/>
      <c r="BV233" s="46"/>
      <c r="BW233" s="46"/>
      <c r="BX233" s="46"/>
      <c r="BY233" s="46"/>
      <c r="BZ233" s="46"/>
      <c r="CA233" s="275"/>
      <c r="CB233" s="46"/>
      <c r="CC233" s="46"/>
      <c r="CD233" s="46"/>
      <c r="CE233" s="46"/>
      <c r="CF233" s="46"/>
      <c r="CG233" s="46"/>
      <c r="CH233" s="46"/>
      <c r="CI233" s="46"/>
      <c r="CJ233" s="46"/>
      <c r="CK233" s="46"/>
      <c r="CL233" s="46"/>
      <c r="CM233" s="46"/>
      <c r="CN233" s="46"/>
      <c r="CO233" s="111">
        <f t="shared" si="13"/>
        <v>0</v>
      </c>
      <c r="CP233" s="46"/>
      <c r="CQ233" s="46"/>
      <c r="CR233" s="46"/>
      <c r="CS233" s="46"/>
      <c r="CT233" s="46"/>
      <c r="CU233" s="46"/>
      <c r="CV233" s="46"/>
      <c r="CW233" s="46"/>
      <c r="CX233" s="46"/>
      <c r="CY233" s="46"/>
      <c r="CZ233" s="46"/>
      <c r="DA233" s="46"/>
      <c r="DB233" s="46"/>
      <c r="DC233" s="112">
        <f t="shared" si="14"/>
        <v>0</v>
      </c>
      <c r="DD233" s="46"/>
      <c r="DE233" s="46"/>
      <c r="DF233" s="46"/>
      <c r="DG233" s="46"/>
      <c r="DH233" s="46"/>
      <c r="DI233" s="46"/>
      <c r="DJ233" s="46"/>
      <c r="DK233" s="46"/>
      <c r="DL233" s="46"/>
      <c r="DM233" s="46"/>
      <c r="DN233" s="46"/>
      <c r="DO233" s="46"/>
      <c r="DP233" s="46"/>
      <c r="DQ233" s="113">
        <f t="shared" si="15"/>
        <v>0</v>
      </c>
      <c r="DR233" s="46"/>
      <c r="DS233" s="46"/>
      <c r="DT233" s="46"/>
      <c r="DU233" s="46"/>
      <c r="DV233" s="46"/>
      <c r="DW233" s="46"/>
      <c r="DX233" s="46"/>
      <c r="DY233" s="46"/>
      <c r="DZ233" s="46"/>
      <c r="EA233" s="46"/>
      <c r="EB233" s="46"/>
      <c r="EC233" s="46"/>
      <c r="ED233" s="46"/>
      <c r="EE233" s="114">
        <f t="shared" si="16"/>
        <v>0</v>
      </c>
      <c r="EF233" s="49"/>
      <c r="EG233" s="46"/>
      <c r="EH233" s="45"/>
      <c r="EI233" s="38"/>
    </row>
    <row r="234" spans="1:139" ht="102" customHeight="1" x14ac:dyDescent="0.25">
      <c r="A234" s="447"/>
      <c r="B234" s="451"/>
      <c r="C234" s="275"/>
      <c r="D234" s="275"/>
      <c r="E234" s="275"/>
      <c r="F234" s="275"/>
      <c r="G234" s="275"/>
      <c r="H234" s="275"/>
      <c r="I234" s="275"/>
      <c r="J234" s="275"/>
      <c r="K234" s="447"/>
      <c r="L234" s="275"/>
      <c r="M234" s="275"/>
      <c r="N234" s="447"/>
      <c r="O234" s="275"/>
      <c r="P234" s="275"/>
      <c r="Q234" s="275"/>
      <c r="R234" s="275"/>
      <c r="S234" s="275"/>
      <c r="T234" s="275"/>
      <c r="U234" s="275"/>
      <c r="V234" s="275"/>
      <c r="W234" s="451"/>
      <c r="X234" s="275"/>
      <c r="Y234" s="275"/>
      <c r="Z234" s="275"/>
      <c r="AA234" s="275"/>
      <c r="AB234" s="275"/>
      <c r="AC234" s="275"/>
      <c r="AD234" s="275"/>
      <c r="AE234" s="275"/>
      <c r="AF234" s="275"/>
      <c r="AG234" s="121" t="s">
        <v>322</v>
      </c>
      <c r="AH234" s="130">
        <v>0.8</v>
      </c>
      <c r="AI234" s="74">
        <v>0</v>
      </c>
      <c r="AJ234" s="74">
        <v>0</v>
      </c>
      <c r="AK234" s="109">
        <v>0.3</v>
      </c>
      <c r="AL234" s="74">
        <v>0.5</v>
      </c>
      <c r="AM234" s="75">
        <f t="shared" si="12"/>
        <v>0.8</v>
      </c>
      <c r="AN234" s="110">
        <v>45291</v>
      </c>
      <c r="AO234" s="211" t="s">
        <v>447</v>
      </c>
      <c r="AP234" s="53" t="s">
        <v>494</v>
      </c>
      <c r="AQ234" s="47" t="s">
        <v>132</v>
      </c>
      <c r="AR234" s="275"/>
      <c r="AS234" s="275"/>
      <c r="AT234" s="275"/>
      <c r="AU234" s="340"/>
      <c r="AV234" s="256" t="s">
        <v>298</v>
      </c>
      <c r="AW234" s="257" t="s">
        <v>233</v>
      </c>
      <c r="AX234" s="256" t="s">
        <v>129</v>
      </c>
      <c r="AY234" s="257"/>
      <c r="AZ234" s="257"/>
      <c r="BA234" s="258">
        <v>0</v>
      </c>
      <c r="BB234" s="258">
        <v>0</v>
      </c>
      <c r="BC234" s="258">
        <v>0</v>
      </c>
      <c r="BD234" s="258">
        <v>0</v>
      </c>
      <c r="BE234" s="258">
        <v>0</v>
      </c>
      <c r="BF234" s="258">
        <v>0</v>
      </c>
      <c r="BG234" s="258">
        <v>0</v>
      </c>
      <c r="BH234" s="258">
        <v>0</v>
      </c>
      <c r="BI234" s="258">
        <v>0</v>
      </c>
      <c r="BJ234" s="258">
        <v>0</v>
      </c>
      <c r="BK234" s="258">
        <v>0</v>
      </c>
      <c r="BL234" s="258">
        <v>22000000</v>
      </c>
      <c r="BM234" s="236">
        <f>SUM(BA234:BL234)</f>
        <v>22000000</v>
      </c>
      <c r="BN234" s="48"/>
      <c r="BO234" s="46"/>
      <c r="BP234" s="46"/>
      <c r="BQ234" s="46"/>
      <c r="BR234" s="46"/>
      <c r="BS234" s="46"/>
      <c r="BT234" s="46"/>
      <c r="BU234" s="46"/>
      <c r="BV234" s="46"/>
      <c r="BW234" s="46"/>
      <c r="BX234" s="46"/>
      <c r="BY234" s="259">
        <v>0</v>
      </c>
      <c r="BZ234" s="46"/>
      <c r="CA234" s="275"/>
      <c r="CB234" s="46"/>
      <c r="CC234" s="46"/>
      <c r="CD234" s="46"/>
      <c r="CE234" s="46"/>
      <c r="CF234" s="46"/>
      <c r="CG234" s="46"/>
      <c r="CH234" s="46"/>
      <c r="CI234" s="46"/>
      <c r="CJ234" s="46"/>
      <c r="CK234" s="46"/>
      <c r="CL234" s="46"/>
      <c r="CM234" s="259">
        <v>22000000</v>
      </c>
      <c r="CN234" s="46"/>
      <c r="CO234" s="111">
        <f t="shared" si="13"/>
        <v>22000000</v>
      </c>
      <c r="CP234" s="46"/>
      <c r="CQ234" s="46"/>
      <c r="CR234" s="46"/>
      <c r="CS234" s="46"/>
      <c r="CT234" s="46"/>
      <c r="CU234" s="46"/>
      <c r="CV234" s="46"/>
      <c r="CW234" s="46"/>
      <c r="CX234" s="46"/>
      <c r="CY234" s="46"/>
      <c r="CZ234" s="46"/>
      <c r="DA234" s="259">
        <v>22000000</v>
      </c>
      <c r="DB234" s="46"/>
      <c r="DC234" s="112">
        <f t="shared" si="14"/>
        <v>22000000</v>
      </c>
      <c r="DD234" s="46"/>
      <c r="DE234" s="46"/>
      <c r="DF234" s="46"/>
      <c r="DG234" s="46"/>
      <c r="DH234" s="46"/>
      <c r="DI234" s="46"/>
      <c r="DJ234" s="46"/>
      <c r="DK234" s="46"/>
      <c r="DL234" s="46"/>
      <c r="DM234" s="46"/>
      <c r="DN234" s="46"/>
      <c r="DO234" s="259">
        <v>22000000</v>
      </c>
      <c r="DP234" s="46"/>
      <c r="DQ234" s="113">
        <f t="shared" si="15"/>
        <v>22000000</v>
      </c>
      <c r="DR234" s="46"/>
      <c r="DS234" s="46"/>
      <c r="DT234" s="46"/>
      <c r="DU234" s="46"/>
      <c r="DV234" s="46"/>
      <c r="DW234" s="46"/>
      <c r="DX234" s="46"/>
      <c r="DY234" s="46"/>
      <c r="DZ234" s="46"/>
      <c r="EA234" s="46"/>
      <c r="EB234" s="46"/>
      <c r="EC234" s="259">
        <v>22000000</v>
      </c>
      <c r="ED234" s="46"/>
      <c r="EE234" s="114">
        <f t="shared" si="16"/>
        <v>22000000</v>
      </c>
      <c r="EF234" s="49"/>
      <c r="EG234" s="46"/>
      <c r="EH234" s="45"/>
      <c r="EI234" s="38"/>
    </row>
    <row r="235" spans="1:139" ht="57.75" customHeight="1" x14ac:dyDescent="0.25">
      <c r="A235" s="447"/>
      <c r="B235" s="451"/>
      <c r="C235" s="275"/>
      <c r="D235" s="275"/>
      <c r="E235" s="275"/>
      <c r="F235" s="275"/>
      <c r="G235" s="275"/>
      <c r="H235" s="275"/>
      <c r="I235" s="275"/>
      <c r="J235" s="275"/>
      <c r="K235" s="447"/>
      <c r="L235" s="275"/>
      <c r="M235" s="275"/>
      <c r="N235" s="447"/>
      <c r="O235" s="275"/>
      <c r="P235" s="275"/>
      <c r="Q235" s="275"/>
      <c r="R235" s="275"/>
      <c r="S235" s="275"/>
      <c r="T235" s="275"/>
      <c r="U235" s="275"/>
      <c r="V235" s="275"/>
      <c r="W235" s="451"/>
      <c r="X235" s="275"/>
      <c r="Y235" s="275"/>
      <c r="Z235" s="275"/>
      <c r="AA235" s="275"/>
      <c r="AB235" s="275"/>
      <c r="AC235" s="275"/>
      <c r="AD235" s="275"/>
      <c r="AE235" s="275"/>
      <c r="AF235" s="275"/>
      <c r="AG235" s="121" t="s">
        <v>323</v>
      </c>
      <c r="AH235" s="130">
        <v>0.1</v>
      </c>
      <c r="AI235" s="74">
        <v>0</v>
      </c>
      <c r="AJ235" s="74">
        <v>0</v>
      </c>
      <c r="AK235" s="109">
        <v>0</v>
      </c>
      <c r="AL235" s="74">
        <v>1</v>
      </c>
      <c r="AM235" s="75">
        <f t="shared" si="12"/>
        <v>1</v>
      </c>
      <c r="AN235" s="110">
        <v>45291</v>
      </c>
      <c r="AO235" s="212" t="s">
        <v>477</v>
      </c>
      <c r="AP235" s="53" t="s">
        <v>483</v>
      </c>
      <c r="AQ235" s="47" t="s">
        <v>132</v>
      </c>
      <c r="AR235" s="275"/>
      <c r="AS235" s="275"/>
      <c r="AT235" s="275"/>
      <c r="AU235" s="340"/>
      <c r="AV235" s="256" t="s">
        <v>510</v>
      </c>
      <c r="AW235" s="257" t="s">
        <v>507</v>
      </c>
      <c r="AX235" s="256" t="s">
        <v>129</v>
      </c>
      <c r="AY235" s="257"/>
      <c r="AZ235" s="257"/>
      <c r="BA235" s="258">
        <v>0</v>
      </c>
      <c r="BB235" s="258">
        <v>0</v>
      </c>
      <c r="BC235" s="258">
        <v>0</v>
      </c>
      <c r="BD235" s="258">
        <v>0</v>
      </c>
      <c r="BE235" s="258">
        <v>0</v>
      </c>
      <c r="BF235" s="258">
        <v>0</v>
      </c>
      <c r="BG235" s="258">
        <v>0</v>
      </c>
      <c r="BH235" s="258">
        <v>0</v>
      </c>
      <c r="BI235" s="258">
        <v>0</v>
      </c>
      <c r="BJ235" s="258">
        <v>0</v>
      </c>
      <c r="BK235" s="258">
        <v>0</v>
      </c>
      <c r="BL235" s="258">
        <v>164069423</v>
      </c>
      <c r="BM235" s="236">
        <f>SUM(BA235:BL235)</f>
        <v>164069423</v>
      </c>
      <c r="BN235" s="259">
        <v>0</v>
      </c>
      <c r="BO235" s="46"/>
      <c r="BP235" s="46"/>
      <c r="BQ235" s="46"/>
      <c r="BR235" s="46"/>
      <c r="BS235" s="46"/>
      <c r="BT235" s="46"/>
      <c r="BU235" s="46"/>
      <c r="BV235" s="46"/>
      <c r="BW235" s="46"/>
      <c r="BX235" s="46"/>
      <c r="BY235" s="46"/>
      <c r="BZ235" s="46"/>
      <c r="CA235" s="275"/>
      <c r="CB235" s="259">
        <v>164069423</v>
      </c>
      <c r="CC235" s="46"/>
      <c r="CD235" s="46"/>
      <c r="CE235" s="46"/>
      <c r="CF235" s="46"/>
      <c r="CG235" s="46"/>
      <c r="CH235" s="46"/>
      <c r="CI235" s="46"/>
      <c r="CJ235" s="46"/>
      <c r="CK235" s="46"/>
      <c r="CL235" s="46"/>
      <c r="CM235" s="46"/>
      <c r="CN235" s="46"/>
      <c r="CO235" s="111"/>
      <c r="CP235" s="259">
        <v>164069423</v>
      </c>
      <c r="CQ235" s="46"/>
      <c r="CR235" s="46"/>
      <c r="CS235" s="46"/>
      <c r="CT235" s="46"/>
      <c r="CU235" s="46"/>
      <c r="CV235" s="46"/>
      <c r="CW235" s="46"/>
      <c r="CX235" s="46"/>
      <c r="CY235" s="46"/>
      <c r="CZ235" s="46"/>
      <c r="DA235" s="46"/>
      <c r="DB235" s="46"/>
      <c r="DC235" s="112"/>
      <c r="DD235" s="259">
        <v>164069423</v>
      </c>
      <c r="DE235" s="46"/>
      <c r="DF235" s="46"/>
      <c r="DG235" s="46"/>
      <c r="DH235" s="46"/>
      <c r="DI235" s="46"/>
      <c r="DJ235" s="46"/>
      <c r="DK235" s="46"/>
      <c r="DL235" s="46"/>
      <c r="DM235" s="46"/>
      <c r="DN235" s="46"/>
      <c r="DO235" s="46"/>
      <c r="DP235" s="46"/>
      <c r="DQ235" s="113"/>
      <c r="DR235" s="259">
        <v>164069423</v>
      </c>
      <c r="DS235" s="46"/>
      <c r="DT235" s="46"/>
      <c r="DU235" s="46"/>
      <c r="DV235" s="46"/>
      <c r="DW235" s="46"/>
      <c r="DX235" s="46"/>
      <c r="DY235" s="46"/>
      <c r="DZ235" s="46"/>
      <c r="EA235" s="46"/>
      <c r="EB235" s="46"/>
      <c r="EC235" s="46"/>
      <c r="ED235" s="46"/>
      <c r="EE235" s="114"/>
      <c r="EF235" s="49"/>
      <c r="EG235" s="46"/>
      <c r="EH235" s="45"/>
      <c r="EI235" s="38"/>
    </row>
    <row r="236" spans="1:139" ht="28.5" customHeight="1" x14ac:dyDescent="0.25">
      <c r="A236" s="449"/>
      <c r="B236" s="453"/>
      <c r="C236" s="276"/>
      <c r="D236" s="276"/>
      <c r="E236" s="276"/>
      <c r="F236" s="276"/>
      <c r="G236" s="276"/>
      <c r="H236" s="276"/>
      <c r="I236" s="276"/>
      <c r="J236" s="276"/>
      <c r="K236" s="449"/>
      <c r="L236" s="276"/>
      <c r="M236" s="276"/>
      <c r="N236" s="449"/>
      <c r="O236" s="276"/>
      <c r="P236" s="276"/>
      <c r="Q236" s="276"/>
      <c r="R236" s="276"/>
      <c r="S236" s="276"/>
      <c r="T236" s="276"/>
      <c r="U236" s="276"/>
      <c r="V236" s="276"/>
      <c r="W236" s="453"/>
      <c r="X236" s="276"/>
      <c r="Y236" s="276"/>
      <c r="Z236" s="276"/>
      <c r="AA236" s="276"/>
      <c r="AB236" s="276"/>
      <c r="AC236" s="276"/>
      <c r="AD236" s="276"/>
      <c r="AE236" s="276"/>
      <c r="AF236" s="276"/>
      <c r="AG236" s="131" t="s">
        <v>324</v>
      </c>
      <c r="AH236" s="75">
        <v>0.5</v>
      </c>
      <c r="AI236" s="75">
        <v>0</v>
      </c>
      <c r="AJ236" s="75">
        <v>0</v>
      </c>
      <c r="AK236" s="76">
        <v>0</v>
      </c>
      <c r="AL236" s="75">
        <v>0</v>
      </c>
      <c r="AM236" s="75">
        <f t="shared" si="12"/>
        <v>0</v>
      </c>
      <c r="AN236" s="110">
        <v>45291</v>
      </c>
      <c r="AO236" s="47"/>
      <c r="AP236" s="45"/>
      <c r="AQ236" s="47"/>
      <c r="AR236" s="275"/>
      <c r="AS236" s="275"/>
      <c r="AT236" s="275"/>
      <c r="AU236" s="340"/>
      <c r="AV236" s="222"/>
      <c r="AW236" s="222"/>
      <c r="AX236" s="222"/>
      <c r="AY236" s="222"/>
      <c r="AZ236" s="222"/>
      <c r="BA236" s="222"/>
      <c r="BB236" s="222"/>
      <c r="BC236" s="222"/>
      <c r="BD236" s="222"/>
      <c r="BE236" s="222"/>
      <c r="BF236" s="222"/>
      <c r="BG236" s="222"/>
      <c r="BH236" s="222"/>
      <c r="BI236" s="222"/>
      <c r="BJ236" s="222"/>
      <c r="BK236" s="222"/>
      <c r="BL236" s="222"/>
      <c r="BM236" s="222"/>
      <c r="BN236" s="247"/>
      <c r="BO236" s="46"/>
      <c r="BP236" s="46"/>
      <c r="BQ236" s="46"/>
      <c r="BR236" s="46"/>
      <c r="BS236" s="46"/>
      <c r="BT236" s="46"/>
      <c r="BU236" s="46"/>
      <c r="BV236" s="46"/>
      <c r="BW236" s="46"/>
      <c r="BX236" s="46"/>
      <c r="BY236" s="46"/>
      <c r="BZ236" s="46"/>
      <c r="CA236" s="275"/>
      <c r="CB236" s="46"/>
      <c r="CC236" s="46"/>
      <c r="CD236" s="46"/>
      <c r="CE236" s="46"/>
      <c r="CF236" s="46"/>
      <c r="CG236" s="46"/>
      <c r="CH236" s="46"/>
      <c r="CI236" s="46"/>
      <c r="CJ236" s="46"/>
      <c r="CK236" s="46"/>
      <c r="CL236" s="46"/>
      <c r="CM236" s="46"/>
      <c r="CN236" s="46"/>
      <c r="CO236" s="111"/>
      <c r="CP236" s="46"/>
      <c r="CQ236" s="46"/>
      <c r="CR236" s="46"/>
      <c r="CS236" s="46"/>
      <c r="CT236" s="46"/>
      <c r="CU236" s="46"/>
      <c r="CV236" s="46"/>
      <c r="CW236" s="46"/>
      <c r="CX236" s="46"/>
      <c r="CY236" s="46"/>
      <c r="CZ236" s="46"/>
      <c r="DA236" s="46"/>
      <c r="DB236" s="46"/>
      <c r="DC236" s="112"/>
      <c r="DD236" s="46"/>
      <c r="DE236" s="46"/>
      <c r="DF236" s="46"/>
      <c r="DG236" s="46"/>
      <c r="DH236" s="46"/>
      <c r="DI236" s="46"/>
      <c r="DJ236" s="46"/>
      <c r="DK236" s="46"/>
      <c r="DL236" s="46"/>
      <c r="DM236" s="46"/>
      <c r="DN236" s="46"/>
      <c r="DO236" s="46"/>
      <c r="DP236" s="46"/>
      <c r="DQ236" s="113"/>
      <c r="DR236" s="46"/>
      <c r="DS236" s="46"/>
      <c r="DT236" s="46"/>
      <c r="DU236" s="46"/>
      <c r="DV236" s="46"/>
      <c r="DW236" s="46"/>
      <c r="DX236" s="46"/>
      <c r="DY236" s="46"/>
      <c r="DZ236" s="46"/>
      <c r="EA236" s="46"/>
      <c r="EB236" s="46"/>
      <c r="EC236" s="46"/>
      <c r="ED236" s="46"/>
      <c r="EE236" s="114"/>
      <c r="EF236" s="49"/>
      <c r="EG236" s="46"/>
      <c r="EH236" s="45"/>
      <c r="EI236" s="38"/>
    </row>
    <row r="237" spans="1:139" ht="16.5" x14ac:dyDescent="0.25">
      <c r="A237" s="491" t="s">
        <v>325</v>
      </c>
      <c r="B237" s="450" t="s">
        <v>326</v>
      </c>
      <c r="C237" s="494">
        <v>0.12</v>
      </c>
      <c r="D237" s="494">
        <v>0.13</v>
      </c>
      <c r="E237" s="455">
        <v>2.5000000000000001E-3</v>
      </c>
      <c r="F237" s="455">
        <v>2.5000000000000001E-3</v>
      </c>
      <c r="G237" s="455">
        <v>2.5000000000000001E-3</v>
      </c>
      <c r="H237" s="455">
        <v>2.5000000000000001E-3</v>
      </c>
      <c r="I237" s="300" t="s">
        <v>113</v>
      </c>
      <c r="J237" s="300">
        <v>43</v>
      </c>
      <c r="K237" s="465" t="s">
        <v>327</v>
      </c>
      <c r="L237" s="300" t="s">
        <v>115</v>
      </c>
      <c r="M237" s="466">
        <v>4301</v>
      </c>
      <c r="N237" s="491" t="s">
        <v>328</v>
      </c>
      <c r="O237" s="492" t="s">
        <v>329</v>
      </c>
      <c r="P237" s="477" t="s">
        <v>330</v>
      </c>
      <c r="Q237" s="454" t="s">
        <v>331</v>
      </c>
      <c r="R237" s="466" t="s">
        <v>332</v>
      </c>
      <c r="S237" s="454" t="s">
        <v>333</v>
      </c>
      <c r="T237" s="454" t="s">
        <v>334</v>
      </c>
      <c r="U237" s="493">
        <v>4</v>
      </c>
      <c r="V237" s="493" t="s">
        <v>335</v>
      </c>
      <c r="W237" s="497">
        <v>3</v>
      </c>
      <c r="X237" s="496">
        <v>0</v>
      </c>
      <c r="Y237" s="496">
        <v>1</v>
      </c>
      <c r="Z237" s="496">
        <v>1</v>
      </c>
      <c r="AA237" s="496">
        <v>1</v>
      </c>
      <c r="AB237" s="300" t="s">
        <v>170</v>
      </c>
      <c r="AC237" s="300">
        <v>1</v>
      </c>
      <c r="AD237" s="501">
        <v>1</v>
      </c>
      <c r="AE237" s="464">
        <f>SUM(AH237*AL237)+(AH240*AL240)</f>
        <v>0.5</v>
      </c>
      <c r="AF237" s="507">
        <f>SUM(AH237*AM237)+(AH240*AM240)</f>
        <v>0.5</v>
      </c>
      <c r="AG237" s="132" t="s">
        <v>336</v>
      </c>
      <c r="AH237" s="77">
        <v>0.5</v>
      </c>
      <c r="AI237" s="77">
        <f t="shared" ref="AI237:AL237" si="17">$AH$238*AI238</f>
        <v>0</v>
      </c>
      <c r="AJ237" s="77">
        <f t="shared" si="17"/>
        <v>0</v>
      </c>
      <c r="AK237" s="77">
        <f t="shared" si="17"/>
        <v>0</v>
      </c>
      <c r="AL237" s="77">
        <f t="shared" si="17"/>
        <v>1</v>
      </c>
      <c r="AM237" s="42">
        <f t="shared" si="12"/>
        <v>1</v>
      </c>
      <c r="AN237" s="59">
        <v>45291</v>
      </c>
      <c r="AO237" s="47"/>
      <c r="AP237" s="45"/>
      <c r="AQ237" s="47"/>
      <c r="AR237" s="275"/>
      <c r="AS237" s="275"/>
      <c r="AT237" s="275"/>
      <c r="AU237" s="340"/>
      <c r="AV237" s="255"/>
      <c r="AW237" s="255"/>
      <c r="AX237" s="255"/>
      <c r="AY237" s="255"/>
      <c r="AZ237" s="255"/>
      <c r="BA237" s="255"/>
      <c r="BB237" s="255"/>
      <c r="BC237" s="255"/>
      <c r="BD237" s="255"/>
      <c r="BE237" s="255"/>
      <c r="BF237" s="255"/>
      <c r="BG237" s="255"/>
      <c r="BH237" s="255"/>
      <c r="BI237" s="255"/>
      <c r="BJ237" s="255"/>
      <c r="BK237" s="255"/>
      <c r="BL237" s="255"/>
      <c r="BM237" s="219">
        <f>SUM(BA237:BL237)</f>
        <v>0</v>
      </c>
      <c r="BN237" s="247"/>
      <c r="BO237" s="46"/>
      <c r="BP237" s="46"/>
      <c r="BQ237" s="46"/>
      <c r="BR237" s="46"/>
      <c r="BS237" s="46"/>
      <c r="BT237" s="46"/>
      <c r="BU237" s="46"/>
      <c r="BV237" s="46"/>
      <c r="BW237" s="46"/>
      <c r="BX237" s="46"/>
      <c r="BY237" s="46"/>
      <c r="BZ237" s="46"/>
      <c r="CA237" s="275"/>
      <c r="CB237" s="46"/>
      <c r="CC237" s="46"/>
      <c r="CD237" s="46"/>
      <c r="CE237" s="46"/>
      <c r="CF237" s="46"/>
      <c r="CG237" s="46"/>
      <c r="CH237" s="46"/>
      <c r="CI237" s="46"/>
      <c r="CJ237" s="46"/>
      <c r="CK237" s="46"/>
      <c r="CL237" s="46"/>
      <c r="CM237" s="46"/>
      <c r="CN237" s="46"/>
      <c r="CO237" s="111"/>
      <c r="CP237" s="46"/>
      <c r="CQ237" s="46"/>
      <c r="CR237" s="46"/>
      <c r="CS237" s="46"/>
      <c r="CT237" s="46"/>
      <c r="CU237" s="46"/>
      <c r="CV237" s="46"/>
      <c r="CW237" s="46"/>
      <c r="CX237" s="46"/>
      <c r="CY237" s="46"/>
      <c r="CZ237" s="46"/>
      <c r="DA237" s="46"/>
      <c r="DB237" s="46"/>
      <c r="DC237" s="112"/>
      <c r="DD237" s="46"/>
      <c r="DE237" s="46"/>
      <c r="DF237" s="46"/>
      <c r="DG237" s="46"/>
      <c r="DH237" s="46"/>
      <c r="DI237" s="46"/>
      <c r="DJ237" s="46"/>
      <c r="DK237" s="46"/>
      <c r="DL237" s="46"/>
      <c r="DM237" s="46"/>
      <c r="DN237" s="46"/>
      <c r="DO237" s="46"/>
      <c r="DP237" s="46"/>
      <c r="DQ237" s="113"/>
      <c r="DR237" s="46"/>
      <c r="DS237" s="46"/>
      <c r="DT237" s="46"/>
      <c r="DU237" s="46"/>
      <c r="DV237" s="46"/>
      <c r="DW237" s="46"/>
      <c r="DX237" s="46"/>
      <c r="DY237" s="46"/>
      <c r="DZ237" s="46"/>
      <c r="EA237" s="46"/>
      <c r="EB237" s="46"/>
      <c r="EC237" s="46"/>
      <c r="ED237" s="46"/>
      <c r="EE237" s="114"/>
      <c r="EF237" s="49"/>
      <c r="EG237" s="46"/>
      <c r="EH237" s="45"/>
      <c r="EI237" s="38"/>
    </row>
    <row r="238" spans="1:139" ht="66" customHeight="1" x14ac:dyDescent="0.25">
      <c r="A238" s="447"/>
      <c r="B238" s="451"/>
      <c r="C238" s="275"/>
      <c r="D238" s="275"/>
      <c r="E238" s="275"/>
      <c r="F238" s="275"/>
      <c r="G238" s="275"/>
      <c r="H238" s="275"/>
      <c r="I238" s="275"/>
      <c r="J238" s="275"/>
      <c r="K238" s="447"/>
      <c r="L238" s="275"/>
      <c r="M238" s="275"/>
      <c r="N238" s="447"/>
      <c r="O238" s="275"/>
      <c r="P238" s="275"/>
      <c r="Q238" s="275"/>
      <c r="R238" s="275"/>
      <c r="S238" s="275"/>
      <c r="T238" s="275"/>
      <c r="U238" s="275"/>
      <c r="V238" s="275"/>
      <c r="W238" s="451"/>
      <c r="X238" s="275"/>
      <c r="Y238" s="275"/>
      <c r="Z238" s="275"/>
      <c r="AA238" s="275"/>
      <c r="AB238" s="275"/>
      <c r="AC238" s="275"/>
      <c r="AD238" s="275"/>
      <c r="AE238" s="275"/>
      <c r="AF238" s="275"/>
      <c r="AG238" s="277" t="s">
        <v>337</v>
      </c>
      <c r="AH238" s="272">
        <v>1</v>
      </c>
      <c r="AI238" s="272">
        <v>0</v>
      </c>
      <c r="AJ238" s="272">
        <v>0</v>
      </c>
      <c r="AK238" s="345">
        <v>0</v>
      </c>
      <c r="AL238" s="272">
        <v>1</v>
      </c>
      <c r="AM238" s="298">
        <f t="shared" si="12"/>
        <v>1</v>
      </c>
      <c r="AN238" s="506">
        <v>45291</v>
      </c>
      <c r="AO238" s="538" t="s">
        <v>478</v>
      </c>
      <c r="AP238" s="327"/>
      <c r="AQ238" s="325" t="s">
        <v>124</v>
      </c>
      <c r="AR238" s="275"/>
      <c r="AS238" s="275"/>
      <c r="AT238" s="275"/>
      <c r="AU238" s="340"/>
      <c r="AV238" s="256" t="s">
        <v>508</v>
      </c>
      <c r="AW238" s="257" t="s">
        <v>148</v>
      </c>
      <c r="AX238" s="256" t="s">
        <v>129</v>
      </c>
      <c r="AY238" s="257"/>
      <c r="AZ238" s="257"/>
      <c r="BA238" s="258">
        <v>0</v>
      </c>
      <c r="BB238" s="258">
        <v>0</v>
      </c>
      <c r="BC238" s="258">
        <v>0</v>
      </c>
      <c r="BD238" s="258">
        <v>0</v>
      </c>
      <c r="BE238" s="258">
        <v>0</v>
      </c>
      <c r="BF238" s="258">
        <v>0</v>
      </c>
      <c r="BG238" s="258">
        <v>0</v>
      </c>
      <c r="BH238" s="258">
        <v>0</v>
      </c>
      <c r="BI238" s="258">
        <v>0</v>
      </c>
      <c r="BJ238" s="258">
        <v>0</v>
      </c>
      <c r="BK238" s="258">
        <v>0</v>
      </c>
      <c r="BL238" s="258">
        <v>15930577</v>
      </c>
      <c r="BM238" s="236">
        <f>SUM(BA238:BL238)</f>
        <v>15930577</v>
      </c>
      <c r="BN238" s="259">
        <v>0</v>
      </c>
      <c r="BO238" s="46"/>
      <c r="BP238" s="46"/>
      <c r="BQ238" s="46"/>
      <c r="BR238" s="46"/>
      <c r="BS238" s="46"/>
      <c r="BT238" s="46"/>
      <c r="BU238" s="46"/>
      <c r="BV238" s="46"/>
      <c r="BW238" s="46"/>
      <c r="BX238" s="46"/>
      <c r="BY238" s="46"/>
      <c r="BZ238" s="46"/>
      <c r="CA238" s="275"/>
      <c r="CB238" s="259">
        <v>15930577</v>
      </c>
      <c r="CC238" s="46"/>
      <c r="CD238" s="46"/>
      <c r="CE238" s="46"/>
      <c r="CF238" s="46"/>
      <c r="CG238" s="46"/>
      <c r="CH238" s="46"/>
      <c r="CI238" s="46"/>
      <c r="CJ238" s="46"/>
      <c r="CK238" s="46"/>
      <c r="CL238" s="46"/>
      <c r="CM238" s="46"/>
      <c r="CN238" s="46"/>
      <c r="CO238" s="111"/>
      <c r="CP238" s="259">
        <v>15930577</v>
      </c>
      <c r="CQ238" s="46"/>
      <c r="CR238" s="46"/>
      <c r="CS238" s="46"/>
      <c r="CT238" s="46"/>
      <c r="CU238" s="46"/>
      <c r="CV238" s="46"/>
      <c r="CW238" s="46"/>
      <c r="CX238" s="46"/>
      <c r="CY238" s="46"/>
      <c r="CZ238" s="46"/>
      <c r="DA238" s="46"/>
      <c r="DB238" s="46"/>
      <c r="DC238" s="112"/>
      <c r="DD238" s="259">
        <v>15930577</v>
      </c>
      <c r="DE238" s="46"/>
      <c r="DF238" s="46"/>
      <c r="DG238" s="46"/>
      <c r="DH238" s="46"/>
      <c r="DI238" s="46"/>
      <c r="DJ238" s="46"/>
      <c r="DK238" s="46"/>
      <c r="DL238" s="46"/>
      <c r="DM238" s="46"/>
      <c r="DN238" s="46"/>
      <c r="DO238" s="46"/>
      <c r="DP238" s="46"/>
      <c r="DQ238" s="113"/>
      <c r="DR238" s="259">
        <v>15930577</v>
      </c>
      <c r="DS238" s="46"/>
      <c r="DT238" s="46"/>
      <c r="DU238" s="46"/>
      <c r="DV238" s="46"/>
      <c r="DW238" s="46"/>
      <c r="DX238" s="46"/>
      <c r="DY238" s="46"/>
      <c r="DZ238" s="46"/>
      <c r="EA238" s="46"/>
      <c r="EB238" s="46"/>
      <c r="EC238" s="46"/>
      <c r="ED238" s="46"/>
      <c r="EE238" s="114"/>
      <c r="EF238" s="49"/>
      <c r="EG238" s="46"/>
      <c r="EH238" s="45"/>
      <c r="EI238" s="38"/>
    </row>
    <row r="239" spans="1:139" ht="41.25" customHeight="1" x14ac:dyDescent="0.25">
      <c r="A239" s="448"/>
      <c r="B239" s="452"/>
      <c r="C239" s="301"/>
      <c r="D239" s="301"/>
      <c r="E239" s="301"/>
      <c r="F239" s="301"/>
      <c r="G239" s="301"/>
      <c r="H239" s="301"/>
      <c r="I239" s="301"/>
      <c r="J239" s="301"/>
      <c r="K239" s="448"/>
      <c r="L239" s="301"/>
      <c r="M239" s="301"/>
      <c r="N239" s="448"/>
      <c r="O239" s="301"/>
      <c r="P239" s="301"/>
      <c r="Q239" s="301"/>
      <c r="R239" s="301"/>
      <c r="S239" s="301"/>
      <c r="T239" s="301"/>
      <c r="U239" s="301"/>
      <c r="V239" s="301"/>
      <c r="W239" s="452"/>
      <c r="X239" s="301"/>
      <c r="Y239" s="301"/>
      <c r="Z239" s="301"/>
      <c r="AA239" s="301"/>
      <c r="AB239" s="301"/>
      <c r="AC239" s="301"/>
      <c r="AD239" s="301"/>
      <c r="AE239" s="301"/>
      <c r="AF239" s="301"/>
      <c r="AG239" s="278"/>
      <c r="AH239" s="273"/>
      <c r="AI239" s="273"/>
      <c r="AJ239" s="273"/>
      <c r="AK239" s="346"/>
      <c r="AL239" s="273"/>
      <c r="AM239" s="299"/>
      <c r="AN239" s="506"/>
      <c r="AO239" s="539"/>
      <c r="AP239" s="327"/>
      <c r="AQ239" s="326"/>
      <c r="AR239" s="301"/>
      <c r="AS239" s="301"/>
      <c r="AT239" s="301"/>
      <c r="AU239" s="340"/>
      <c r="AV239" s="256" t="s">
        <v>509</v>
      </c>
      <c r="AW239" s="257" t="s">
        <v>259</v>
      </c>
      <c r="AX239" s="256" t="s">
        <v>129</v>
      </c>
      <c r="AY239" s="257"/>
      <c r="AZ239" s="257"/>
      <c r="BA239" s="258">
        <v>0</v>
      </c>
      <c r="BB239" s="258">
        <v>0</v>
      </c>
      <c r="BC239" s="258">
        <v>0</v>
      </c>
      <c r="BD239" s="258">
        <v>0</v>
      </c>
      <c r="BE239" s="258">
        <v>0</v>
      </c>
      <c r="BF239" s="258">
        <v>0</v>
      </c>
      <c r="BG239" s="258">
        <v>0</v>
      </c>
      <c r="BH239" s="258">
        <v>0</v>
      </c>
      <c r="BI239" s="258">
        <v>0</v>
      </c>
      <c r="BJ239" s="258">
        <v>0</v>
      </c>
      <c r="BK239" s="258">
        <v>0</v>
      </c>
      <c r="BL239" s="258">
        <v>25803095</v>
      </c>
      <c r="BM239" s="236">
        <f>SUM(BA239:BL239)</f>
        <v>25803095</v>
      </c>
      <c r="BN239" s="247"/>
      <c r="BO239" s="156"/>
      <c r="BP239" s="156"/>
      <c r="BQ239" s="156"/>
      <c r="BR239" s="156"/>
      <c r="BS239" s="259">
        <v>0</v>
      </c>
      <c r="BT239" s="156"/>
      <c r="BU239" s="156"/>
      <c r="BV239" s="156"/>
      <c r="BW239" s="156"/>
      <c r="BX239" s="156"/>
      <c r="BY239" s="156"/>
      <c r="BZ239" s="156"/>
      <c r="CA239" s="301"/>
      <c r="CB239" s="247"/>
      <c r="CC239" s="156"/>
      <c r="CD239" s="156"/>
      <c r="CE239" s="156"/>
      <c r="CF239" s="156"/>
      <c r="CG239" s="259">
        <v>25803095</v>
      </c>
      <c r="CH239" s="156"/>
      <c r="CI239" s="156"/>
      <c r="CJ239" s="156"/>
      <c r="CK239" s="156"/>
      <c r="CL239" s="156"/>
      <c r="CM239" s="156"/>
      <c r="CN239" s="156"/>
      <c r="CO239" s="111"/>
      <c r="CP239" s="247"/>
      <c r="CQ239" s="156"/>
      <c r="CR239" s="156"/>
      <c r="CS239" s="156"/>
      <c r="CT239" s="156"/>
      <c r="CU239" s="259">
        <v>25803095</v>
      </c>
      <c r="CV239" s="156"/>
      <c r="CW239" s="156"/>
      <c r="CX239" s="156"/>
      <c r="CY239" s="156"/>
      <c r="CZ239" s="156"/>
      <c r="DA239" s="156"/>
      <c r="DB239" s="156"/>
      <c r="DC239" s="112"/>
      <c r="DD239" s="247"/>
      <c r="DE239" s="156"/>
      <c r="DF239" s="156"/>
      <c r="DG239" s="156"/>
      <c r="DH239" s="156"/>
      <c r="DI239" s="259">
        <v>25803095</v>
      </c>
      <c r="DJ239" s="156"/>
      <c r="DK239" s="156"/>
      <c r="DL239" s="156"/>
      <c r="DM239" s="156"/>
      <c r="DN239" s="156"/>
      <c r="DO239" s="156"/>
      <c r="DP239" s="156"/>
      <c r="DQ239" s="113"/>
      <c r="DR239" s="247"/>
      <c r="DS239" s="156"/>
      <c r="DT239" s="156"/>
      <c r="DU239" s="156"/>
      <c r="DV239" s="156"/>
      <c r="DW239" s="259">
        <v>25803095</v>
      </c>
      <c r="DX239" s="156"/>
      <c r="DY239" s="156"/>
      <c r="DZ239" s="156"/>
      <c r="EA239" s="156"/>
      <c r="EB239" s="156"/>
      <c r="EC239" s="156"/>
      <c r="ED239" s="156"/>
      <c r="EE239" s="114"/>
      <c r="EF239" s="56"/>
      <c r="EG239" s="156"/>
      <c r="EH239" s="44"/>
      <c r="EI239" s="38"/>
    </row>
    <row r="240" spans="1:139" ht="33" x14ac:dyDescent="0.25">
      <c r="A240" s="449"/>
      <c r="B240" s="453"/>
      <c r="C240" s="276"/>
      <c r="D240" s="276"/>
      <c r="E240" s="276"/>
      <c r="F240" s="276"/>
      <c r="G240" s="276"/>
      <c r="H240" s="276"/>
      <c r="I240" s="276"/>
      <c r="J240" s="276"/>
      <c r="K240" s="449"/>
      <c r="L240" s="276"/>
      <c r="M240" s="276"/>
      <c r="N240" s="449"/>
      <c r="O240" s="276"/>
      <c r="P240" s="276"/>
      <c r="Q240" s="276"/>
      <c r="R240" s="276"/>
      <c r="S240" s="276"/>
      <c r="T240" s="276"/>
      <c r="U240" s="276"/>
      <c r="V240" s="276"/>
      <c r="W240" s="453"/>
      <c r="X240" s="276"/>
      <c r="Y240" s="276"/>
      <c r="Z240" s="276"/>
      <c r="AA240" s="276"/>
      <c r="AB240" s="276"/>
      <c r="AC240" s="276"/>
      <c r="AD240" s="276"/>
      <c r="AE240" s="276"/>
      <c r="AF240" s="276"/>
      <c r="AG240" s="132" t="s">
        <v>338</v>
      </c>
      <c r="AH240" s="42">
        <v>0.5</v>
      </c>
      <c r="AI240" s="42">
        <v>0</v>
      </c>
      <c r="AJ240" s="42">
        <v>0</v>
      </c>
      <c r="AK240" s="42">
        <v>0</v>
      </c>
      <c r="AL240" s="42">
        <v>0</v>
      </c>
      <c r="AM240" s="42">
        <f t="shared" si="12"/>
        <v>0</v>
      </c>
      <c r="AN240" s="253">
        <v>45291</v>
      </c>
      <c r="AO240" s="171"/>
      <c r="AP240" s="254"/>
      <c r="AQ240" s="46" t="s">
        <v>124</v>
      </c>
      <c r="AR240" s="276"/>
      <c r="AS240" s="276"/>
      <c r="AT240" s="276"/>
      <c r="AU240" s="276"/>
      <c r="AV240" s="153"/>
      <c r="AW240" s="153"/>
      <c r="AX240" s="153"/>
      <c r="AY240" s="153"/>
      <c r="AZ240" s="153"/>
      <c r="BA240" s="153"/>
      <c r="BB240" s="153"/>
      <c r="BC240" s="153"/>
      <c r="BD240" s="153"/>
      <c r="BE240" s="153"/>
      <c r="BF240" s="153"/>
      <c r="BG240" s="153"/>
      <c r="BH240" s="153"/>
      <c r="BI240" s="153"/>
      <c r="BJ240" s="153"/>
      <c r="BK240" s="153"/>
      <c r="BL240" s="153"/>
      <c r="BM240" s="261"/>
      <c r="BN240" s="48"/>
      <c r="BO240" s="46"/>
      <c r="BP240" s="46"/>
      <c r="BQ240" s="46"/>
      <c r="BR240" s="46"/>
      <c r="BS240" s="46"/>
      <c r="BT240" s="46"/>
      <c r="BU240" s="46"/>
      <c r="BV240" s="46"/>
      <c r="BW240" s="46"/>
      <c r="BX240" s="46"/>
      <c r="BY240" s="46"/>
      <c r="BZ240" s="46"/>
      <c r="CA240" s="276"/>
      <c r="CB240" s="46"/>
      <c r="CC240" s="46"/>
      <c r="CD240" s="46"/>
      <c r="CE240" s="46"/>
      <c r="CF240" s="46"/>
      <c r="CG240" s="46"/>
      <c r="CH240" s="46"/>
      <c r="CI240" s="46"/>
      <c r="CJ240" s="46"/>
      <c r="CK240" s="46"/>
      <c r="CL240" s="46"/>
      <c r="CM240" s="46"/>
      <c r="CN240" s="46"/>
      <c r="CO240" s="111">
        <f t="shared" ref="CO240:CO241" si="18">SUM(CB240:CN240)</f>
        <v>0</v>
      </c>
      <c r="CP240" s="46"/>
      <c r="CQ240" s="46"/>
      <c r="CR240" s="46"/>
      <c r="CS240" s="46"/>
      <c r="CT240" s="46"/>
      <c r="CU240" s="46"/>
      <c r="CV240" s="46"/>
      <c r="CW240" s="46"/>
      <c r="CX240" s="46"/>
      <c r="CY240" s="46"/>
      <c r="CZ240" s="46"/>
      <c r="DA240" s="46"/>
      <c r="DB240" s="46"/>
      <c r="DC240" s="112">
        <f t="shared" ref="DC240:DC241" si="19">SUM(CP240:DB240)</f>
        <v>0</v>
      </c>
      <c r="DD240" s="46"/>
      <c r="DE240" s="46"/>
      <c r="DF240" s="46"/>
      <c r="DG240" s="46"/>
      <c r="DH240" s="46"/>
      <c r="DI240" s="46"/>
      <c r="DJ240" s="46"/>
      <c r="DK240" s="46"/>
      <c r="DL240" s="46"/>
      <c r="DM240" s="46"/>
      <c r="DN240" s="46"/>
      <c r="DO240" s="46"/>
      <c r="DP240" s="46"/>
      <c r="DQ240" s="113">
        <f t="shared" ref="DQ240:DQ241" si="20">SUM(DD240:DP240)</f>
        <v>0</v>
      </c>
      <c r="DR240" s="46"/>
      <c r="DS240" s="46"/>
      <c r="DT240" s="46"/>
      <c r="DU240" s="46"/>
      <c r="DV240" s="46"/>
      <c r="DW240" s="46"/>
      <c r="DX240" s="46"/>
      <c r="DY240" s="46"/>
      <c r="DZ240" s="46"/>
      <c r="EA240" s="46"/>
      <c r="EB240" s="46"/>
      <c r="EC240" s="46"/>
      <c r="ED240" s="46"/>
      <c r="EE240" s="114">
        <f t="shared" ref="EE240:EE241" si="21">SUM(DR240:ED240)</f>
        <v>0</v>
      </c>
      <c r="EF240" s="49"/>
      <c r="EG240" s="46"/>
      <c r="EH240" s="45"/>
      <c r="EI240" s="38"/>
    </row>
    <row r="241" spans="1:139" ht="30" x14ac:dyDescent="0.25">
      <c r="A241" s="491" t="s">
        <v>325</v>
      </c>
      <c r="B241" s="450" t="s">
        <v>339</v>
      </c>
      <c r="C241" s="413">
        <v>0.41099999999999998</v>
      </c>
      <c r="D241" s="413">
        <v>0.45300000000000001</v>
      </c>
      <c r="E241" s="455">
        <v>1.0500000000000001E-2</v>
      </c>
      <c r="F241" s="455">
        <v>1.0500000000000001E-2</v>
      </c>
      <c r="G241" s="455">
        <v>1.0500000000000001E-2</v>
      </c>
      <c r="H241" s="455">
        <v>1.0500000000000001E-2</v>
      </c>
      <c r="I241" s="300" t="s">
        <v>113</v>
      </c>
      <c r="J241" s="300">
        <v>43</v>
      </c>
      <c r="K241" s="491" t="s">
        <v>340</v>
      </c>
      <c r="L241" s="492" t="s">
        <v>115</v>
      </c>
      <c r="M241" s="300">
        <v>4301</v>
      </c>
      <c r="N241" s="491" t="s">
        <v>341</v>
      </c>
      <c r="O241" s="492" t="s">
        <v>185</v>
      </c>
      <c r="P241" s="477" t="s">
        <v>342</v>
      </c>
      <c r="Q241" s="454" t="s">
        <v>311</v>
      </c>
      <c r="R241" s="466" t="s">
        <v>312</v>
      </c>
      <c r="S241" s="454" t="s">
        <v>343</v>
      </c>
      <c r="T241" s="454" t="s">
        <v>344</v>
      </c>
      <c r="U241" s="493">
        <v>4</v>
      </c>
      <c r="V241" s="493" t="s">
        <v>121</v>
      </c>
      <c r="W241" s="497">
        <v>4</v>
      </c>
      <c r="X241" s="496">
        <v>1</v>
      </c>
      <c r="Y241" s="496">
        <v>1</v>
      </c>
      <c r="Z241" s="496">
        <v>1</v>
      </c>
      <c r="AA241" s="496">
        <v>1</v>
      </c>
      <c r="AB241" s="300" t="s">
        <v>122</v>
      </c>
      <c r="AC241" s="300">
        <v>1</v>
      </c>
      <c r="AD241" s="501">
        <v>1</v>
      </c>
      <c r="AE241" s="464">
        <f>SUM(AH241*AL241)+(AH245*AL245)</f>
        <v>0.5</v>
      </c>
      <c r="AF241" s="507">
        <f>SUM(AH241*AM241)+(AH245*AM245)</f>
        <v>0.5</v>
      </c>
      <c r="AG241" s="41" t="s">
        <v>345</v>
      </c>
      <c r="AH241" s="42">
        <v>0.5</v>
      </c>
      <c r="AI241" s="42">
        <f t="shared" ref="AI241:AM241" si="22">$AH$242*AI242</f>
        <v>0</v>
      </c>
      <c r="AJ241" s="42">
        <f t="shared" si="22"/>
        <v>0</v>
      </c>
      <c r="AK241" s="42">
        <f t="shared" si="22"/>
        <v>0</v>
      </c>
      <c r="AL241" s="42">
        <f t="shared" si="22"/>
        <v>1</v>
      </c>
      <c r="AM241" s="42">
        <f t="shared" si="22"/>
        <v>1</v>
      </c>
      <c r="AN241" s="125">
        <v>45291</v>
      </c>
      <c r="AP241" s="45"/>
      <c r="AQ241" s="46" t="s">
        <v>124</v>
      </c>
      <c r="AR241" s="300" t="s">
        <v>346</v>
      </c>
      <c r="AS241" s="300" t="s">
        <v>126</v>
      </c>
      <c r="AT241" s="439">
        <v>2021768920073</v>
      </c>
      <c r="AU241" s="502">
        <v>5475079209</v>
      </c>
      <c r="AV241" s="282" t="s">
        <v>511</v>
      </c>
      <c r="AW241" s="282" t="s">
        <v>233</v>
      </c>
      <c r="AX241" s="303" t="s">
        <v>129</v>
      </c>
      <c r="AY241" s="282"/>
      <c r="AZ241" s="282"/>
      <c r="BA241" s="297">
        <v>0</v>
      </c>
      <c r="BB241" s="297">
        <v>0</v>
      </c>
      <c r="BC241" s="297">
        <v>0</v>
      </c>
      <c r="BD241" s="297">
        <v>0</v>
      </c>
      <c r="BE241" s="297">
        <v>0</v>
      </c>
      <c r="BF241" s="297">
        <v>0</v>
      </c>
      <c r="BG241" s="297">
        <v>0</v>
      </c>
      <c r="BH241" s="297">
        <v>0</v>
      </c>
      <c r="BI241" s="297">
        <v>0</v>
      </c>
      <c r="BJ241" s="297">
        <v>0</v>
      </c>
      <c r="BK241" s="297">
        <v>187774705.06</v>
      </c>
      <c r="BL241" s="297">
        <v>0</v>
      </c>
      <c r="BM241" s="296">
        <f>SUM(BA241:BL242)</f>
        <v>187774705.06</v>
      </c>
      <c r="BN241" s="247"/>
      <c r="BO241" s="46"/>
      <c r="BP241" s="46"/>
      <c r="BQ241" s="46"/>
      <c r="BR241" s="46"/>
      <c r="BS241" s="46"/>
      <c r="BT241" s="46"/>
      <c r="BU241" s="46"/>
      <c r="BV241" s="46"/>
      <c r="BW241" s="46"/>
      <c r="BX241" s="241"/>
      <c r="BY241" s="270">
        <v>0</v>
      </c>
      <c r="BZ241" s="218"/>
      <c r="CA241" s="533">
        <f>SUM(BN241:BY245)</f>
        <v>6005700</v>
      </c>
      <c r="CB241" s="46"/>
      <c r="CC241" s="46"/>
      <c r="CD241" s="46"/>
      <c r="CE241" s="46"/>
      <c r="CF241" s="46"/>
      <c r="CG241" s="46"/>
      <c r="CH241" s="46"/>
      <c r="CI241" s="46"/>
      <c r="CJ241" s="46"/>
      <c r="CK241" s="46"/>
      <c r="CL241" s="241"/>
      <c r="CM241" s="270">
        <v>187774705.06</v>
      </c>
      <c r="CN241" s="218"/>
      <c r="CO241" s="399">
        <f t="shared" si="18"/>
        <v>187774705.06</v>
      </c>
      <c r="CP241" s="46"/>
      <c r="CQ241" s="46"/>
      <c r="CR241" s="46"/>
      <c r="CS241" s="46"/>
      <c r="CT241" s="46"/>
      <c r="CU241" s="46"/>
      <c r="CV241" s="46"/>
      <c r="CW241" s="46"/>
      <c r="CX241" s="46"/>
      <c r="CY241" s="46"/>
      <c r="CZ241" s="241"/>
      <c r="DA241" s="270">
        <v>187774705.06</v>
      </c>
      <c r="DB241" s="218"/>
      <c r="DC241" s="386">
        <f t="shared" si="19"/>
        <v>187774705.06</v>
      </c>
      <c r="DD241" s="46"/>
      <c r="DE241" s="46"/>
      <c r="DF241" s="46"/>
      <c r="DG241" s="46"/>
      <c r="DH241" s="46"/>
      <c r="DI241" s="46"/>
      <c r="DJ241" s="46"/>
      <c r="DK241" s="46"/>
      <c r="DL241" s="46"/>
      <c r="DM241" s="46"/>
      <c r="DN241" s="46"/>
      <c r="DO241" s="270">
        <v>187774705.06</v>
      </c>
      <c r="DP241" s="46"/>
      <c r="DQ241" s="397">
        <f t="shared" si="20"/>
        <v>187774705.06</v>
      </c>
      <c r="DR241" s="46"/>
      <c r="DS241" s="46"/>
      <c r="DT241" s="46"/>
      <c r="DU241" s="46"/>
      <c r="DV241" s="46"/>
      <c r="DW241" s="46"/>
      <c r="DX241" s="46"/>
      <c r="DY241" s="46"/>
      <c r="DZ241" s="46"/>
      <c r="EA241" s="46"/>
      <c r="EB241" s="46"/>
      <c r="EC241" s="270">
        <v>187774705.06</v>
      </c>
      <c r="ED241" s="46"/>
      <c r="EE241" s="114">
        <f t="shared" si="21"/>
        <v>187774705.06</v>
      </c>
      <c r="EF241" s="49"/>
      <c r="EG241" s="302" t="s">
        <v>130</v>
      </c>
      <c r="EH241" s="45"/>
      <c r="EI241" s="38"/>
    </row>
    <row r="242" spans="1:139" ht="174" customHeight="1" x14ac:dyDescent="0.25">
      <c r="A242" s="447"/>
      <c r="B242" s="451"/>
      <c r="C242" s="275"/>
      <c r="D242" s="275"/>
      <c r="E242" s="275"/>
      <c r="F242" s="275"/>
      <c r="G242" s="275"/>
      <c r="H242" s="275"/>
      <c r="I242" s="275"/>
      <c r="J242" s="275"/>
      <c r="K242" s="447"/>
      <c r="L242" s="275"/>
      <c r="M242" s="275"/>
      <c r="N242" s="447"/>
      <c r="O242" s="275"/>
      <c r="P242" s="275"/>
      <c r="Q242" s="275"/>
      <c r="R242" s="275"/>
      <c r="S242" s="275"/>
      <c r="T242" s="275"/>
      <c r="U242" s="275"/>
      <c r="V242" s="275"/>
      <c r="W242" s="451"/>
      <c r="X242" s="275"/>
      <c r="Y242" s="275"/>
      <c r="Z242" s="275"/>
      <c r="AA242" s="275"/>
      <c r="AB242" s="275"/>
      <c r="AC242" s="275"/>
      <c r="AD242" s="275"/>
      <c r="AE242" s="275"/>
      <c r="AF242" s="275"/>
      <c r="AG242" s="293" t="s">
        <v>347</v>
      </c>
      <c r="AH242" s="287">
        <v>1</v>
      </c>
      <c r="AI242" s="287">
        <v>0</v>
      </c>
      <c r="AJ242" s="287">
        <v>0</v>
      </c>
      <c r="AK242" s="290">
        <v>0</v>
      </c>
      <c r="AL242" s="287">
        <v>1</v>
      </c>
      <c r="AM242" s="287">
        <f t="shared" ref="AM242:AM246" si="23">SUM(AI242:AL242)</f>
        <v>1</v>
      </c>
      <c r="AN242" s="284">
        <v>45291</v>
      </c>
      <c r="AO242" s="283" t="s">
        <v>448</v>
      </c>
      <c r="AP242" s="282" t="s">
        <v>481</v>
      </c>
      <c r="AQ242" s="279" t="s">
        <v>124</v>
      </c>
      <c r="AR242" s="275"/>
      <c r="AS242" s="275"/>
      <c r="AT242" s="275"/>
      <c r="AU242" s="340"/>
      <c r="AV242" s="282"/>
      <c r="AW242" s="282"/>
      <c r="AX242" s="282"/>
      <c r="AY242" s="282"/>
      <c r="AZ242" s="282"/>
      <c r="BA242" s="297"/>
      <c r="BB242" s="297"/>
      <c r="BC242" s="297"/>
      <c r="BD242" s="297"/>
      <c r="BE242" s="297"/>
      <c r="BF242" s="297"/>
      <c r="BG242" s="297"/>
      <c r="BH242" s="297"/>
      <c r="BI242" s="297"/>
      <c r="BJ242" s="297"/>
      <c r="BK242" s="297"/>
      <c r="BL242" s="297"/>
      <c r="BM242" s="296"/>
      <c r="BN242" s="247"/>
      <c r="BO242" s="46"/>
      <c r="BP242" s="46"/>
      <c r="BQ242" s="46"/>
      <c r="BR242" s="46"/>
      <c r="BS242" s="46"/>
      <c r="BT242" s="46"/>
      <c r="BU242" s="46"/>
      <c r="BV242" s="46"/>
      <c r="BW242" s="46"/>
      <c r="BX242" s="241"/>
      <c r="BY242" s="271"/>
      <c r="BZ242" s="218"/>
      <c r="CA242" s="275"/>
      <c r="CB242" s="46"/>
      <c r="CC242" s="46"/>
      <c r="CD242" s="46"/>
      <c r="CE242" s="46"/>
      <c r="CF242" s="46"/>
      <c r="CG242" s="46"/>
      <c r="CH242" s="46"/>
      <c r="CI242" s="46"/>
      <c r="CJ242" s="46"/>
      <c r="CK242" s="46"/>
      <c r="CL242" s="241"/>
      <c r="CM242" s="271"/>
      <c r="CN242" s="218"/>
      <c r="CO242" s="275"/>
      <c r="CP242" s="46"/>
      <c r="CQ242" s="46"/>
      <c r="CR242" s="46"/>
      <c r="CS242" s="46"/>
      <c r="CT242" s="46"/>
      <c r="CU242" s="46"/>
      <c r="CV242" s="46"/>
      <c r="CW242" s="46"/>
      <c r="CX242" s="46"/>
      <c r="CY242" s="46"/>
      <c r="CZ242" s="241"/>
      <c r="DA242" s="271"/>
      <c r="DB242" s="218"/>
      <c r="DC242" s="275"/>
      <c r="DD242" s="46"/>
      <c r="DE242" s="46"/>
      <c r="DF242" s="46"/>
      <c r="DG242" s="46"/>
      <c r="DH242" s="46"/>
      <c r="DI242" s="46"/>
      <c r="DJ242" s="46"/>
      <c r="DK242" s="46"/>
      <c r="DL242" s="46"/>
      <c r="DM242" s="46"/>
      <c r="DN242" s="241"/>
      <c r="DO242" s="271"/>
      <c r="DP242" s="218"/>
      <c r="DQ242" s="275"/>
      <c r="DR242" s="46"/>
      <c r="DS242" s="46"/>
      <c r="DT242" s="46"/>
      <c r="DU242" s="46"/>
      <c r="DV242" s="46"/>
      <c r="DW242" s="46"/>
      <c r="DX242" s="46"/>
      <c r="DY242" s="46"/>
      <c r="DZ242" s="46"/>
      <c r="EA242" s="46"/>
      <c r="EB242" s="241"/>
      <c r="EC242" s="271"/>
      <c r="ED242" s="218"/>
      <c r="EE242" s="114"/>
      <c r="EF242" s="49"/>
      <c r="EG242" s="275"/>
      <c r="EH242" s="45"/>
      <c r="EI242" s="38"/>
    </row>
    <row r="243" spans="1:139" ht="59.25" customHeight="1" x14ac:dyDescent="0.25">
      <c r="A243" s="448"/>
      <c r="B243" s="452"/>
      <c r="C243" s="301"/>
      <c r="D243" s="301"/>
      <c r="E243" s="301"/>
      <c r="F243" s="301"/>
      <c r="G243" s="301"/>
      <c r="H243" s="301"/>
      <c r="I243" s="301"/>
      <c r="J243" s="301"/>
      <c r="K243" s="448"/>
      <c r="L243" s="301"/>
      <c r="M243" s="301"/>
      <c r="N243" s="448"/>
      <c r="O243" s="301"/>
      <c r="P243" s="301"/>
      <c r="Q243" s="301"/>
      <c r="R243" s="301"/>
      <c r="S243" s="301"/>
      <c r="T243" s="301"/>
      <c r="U243" s="301"/>
      <c r="V243" s="301"/>
      <c r="W243" s="452"/>
      <c r="X243" s="301"/>
      <c r="Y243" s="301"/>
      <c r="Z243" s="301"/>
      <c r="AA243" s="301"/>
      <c r="AB243" s="301"/>
      <c r="AC243" s="301"/>
      <c r="AD243" s="301"/>
      <c r="AE243" s="301"/>
      <c r="AF243" s="301"/>
      <c r="AG243" s="294"/>
      <c r="AH243" s="288"/>
      <c r="AI243" s="288"/>
      <c r="AJ243" s="288"/>
      <c r="AK243" s="291"/>
      <c r="AL243" s="288"/>
      <c r="AM243" s="288"/>
      <c r="AN243" s="285"/>
      <c r="AO243" s="283"/>
      <c r="AP243" s="282"/>
      <c r="AQ243" s="280"/>
      <c r="AR243" s="301"/>
      <c r="AS243" s="301"/>
      <c r="AT243" s="301"/>
      <c r="AU243" s="340"/>
      <c r="AV243" s="257" t="s">
        <v>512</v>
      </c>
      <c r="AW243" s="257" t="s">
        <v>148</v>
      </c>
      <c r="AX243" s="256" t="s">
        <v>129</v>
      </c>
      <c r="AY243" s="257"/>
      <c r="AZ243" s="257"/>
      <c r="BA243" s="262">
        <v>0</v>
      </c>
      <c r="BB243" s="262">
        <v>0</v>
      </c>
      <c r="BC243" s="262">
        <v>0</v>
      </c>
      <c r="BD243" s="262">
        <v>0</v>
      </c>
      <c r="BE243" s="262">
        <v>0</v>
      </c>
      <c r="BF243" s="262">
        <v>0</v>
      </c>
      <c r="BG243" s="262">
        <v>0</v>
      </c>
      <c r="BH243" s="262">
        <v>0</v>
      </c>
      <c r="BI243" s="262">
        <v>0</v>
      </c>
      <c r="BJ243" s="262">
        <v>0</v>
      </c>
      <c r="BK243" s="262">
        <v>135367633</v>
      </c>
      <c r="BL243" s="262">
        <v>0</v>
      </c>
      <c r="BM243" s="262">
        <f>SUM(BA243:BL243)</f>
        <v>135367633</v>
      </c>
      <c r="BN243" s="259">
        <v>0</v>
      </c>
      <c r="BO243" s="156"/>
      <c r="BP243" s="156"/>
      <c r="BQ243" s="156"/>
      <c r="BR243" s="156"/>
      <c r="BS243" s="156"/>
      <c r="BT243" s="156"/>
      <c r="BU243" s="156"/>
      <c r="BV243" s="156"/>
      <c r="BW243" s="156"/>
      <c r="BX243" s="241"/>
      <c r="BY243" s="222"/>
      <c r="BZ243" s="218"/>
      <c r="CA243" s="301"/>
      <c r="CB243" s="259">
        <v>135367633</v>
      </c>
      <c r="CC243" s="156"/>
      <c r="CD243" s="156"/>
      <c r="CE243" s="156"/>
      <c r="CF243" s="156"/>
      <c r="CG243" s="156"/>
      <c r="CH243" s="156"/>
      <c r="CI243" s="156"/>
      <c r="CJ243" s="156"/>
      <c r="CK243" s="156"/>
      <c r="CL243" s="241"/>
      <c r="CM243" s="222"/>
      <c r="CN243" s="218"/>
      <c r="CO243" s="301"/>
      <c r="CP243" s="259">
        <v>135367633</v>
      </c>
      <c r="CQ243" s="156"/>
      <c r="CR243" s="156"/>
      <c r="CS243" s="156"/>
      <c r="CT243" s="156"/>
      <c r="CU243" s="156"/>
      <c r="CV243" s="156"/>
      <c r="CW243" s="156"/>
      <c r="CX243" s="156"/>
      <c r="CY243" s="156"/>
      <c r="CZ243" s="241"/>
      <c r="DA243" s="222"/>
      <c r="DB243" s="218"/>
      <c r="DC243" s="301"/>
      <c r="DD243" s="259">
        <v>135367633</v>
      </c>
      <c r="DE243" s="156"/>
      <c r="DF243" s="156"/>
      <c r="DG243" s="156"/>
      <c r="DH243" s="156"/>
      <c r="DI243" s="156"/>
      <c r="DJ243" s="156"/>
      <c r="DK243" s="156"/>
      <c r="DL243" s="156"/>
      <c r="DM243" s="156"/>
      <c r="DN243" s="241"/>
      <c r="DO243" s="222"/>
      <c r="DP243" s="218"/>
      <c r="DQ243" s="301"/>
      <c r="DR243" s="259">
        <v>135367633</v>
      </c>
      <c r="DS243" s="156"/>
      <c r="DT243" s="156"/>
      <c r="DU243" s="156"/>
      <c r="DV243" s="156"/>
      <c r="DW243" s="156"/>
      <c r="DX243" s="156"/>
      <c r="DY243" s="156"/>
      <c r="DZ243" s="156"/>
      <c r="EA243" s="156"/>
      <c r="EB243" s="241"/>
      <c r="EC243" s="222"/>
      <c r="ED243" s="218"/>
      <c r="EE243" s="114"/>
      <c r="EF243" s="56"/>
      <c r="EG243" s="301"/>
      <c r="EH243" s="44"/>
      <c r="EI243" s="38"/>
    </row>
    <row r="244" spans="1:139" ht="59.25" customHeight="1" x14ac:dyDescent="0.25">
      <c r="A244" s="448"/>
      <c r="B244" s="452"/>
      <c r="C244" s="301"/>
      <c r="D244" s="301"/>
      <c r="E244" s="301"/>
      <c r="F244" s="301"/>
      <c r="G244" s="301"/>
      <c r="H244" s="301"/>
      <c r="I244" s="301"/>
      <c r="J244" s="301"/>
      <c r="K244" s="448"/>
      <c r="L244" s="301"/>
      <c r="M244" s="301"/>
      <c r="N244" s="448"/>
      <c r="O244" s="301"/>
      <c r="P244" s="301"/>
      <c r="Q244" s="301"/>
      <c r="R244" s="301"/>
      <c r="S244" s="301"/>
      <c r="T244" s="301"/>
      <c r="U244" s="301"/>
      <c r="V244" s="301"/>
      <c r="W244" s="452"/>
      <c r="X244" s="301"/>
      <c r="Y244" s="301"/>
      <c r="Z244" s="301"/>
      <c r="AA244" s="301"/>
      <c r="AB244" s="301"/>
      <c r="AC244" s="301"/>
      <c r="AD244" s="301"/>
      <c r="AE244" s="301"/>
      <c r="AF244" s="301"/>
      <c r="AG244" s="295"/>
      <c r="AH244" s="289"/>
      <c r="AI244" s="289"/>
      <c r="AJ244" s="289"/>
      <c r="AK244" s="292"/>
      <c r="AL244" s="289"/>
      <c r="AM244" s="289"/>
      <c r="AN244" s="286"/>
      <c r="AO244" s="283"/>
      <c r="AP244" s="282"/>
      <c r="AQ244" s="281"/>
      <c r="AR244" s="301"/>
      <c r="AS244" s="301"/>
      <c r="AT244" s="301"/>
      <c r="AU244" s="340"/>
      <c r="AV244" s="257" t="s">
        <v>513</v>
      </c>
      <c r="AW244" s="257" t="s">
        <v>503</v>
      </c>
      <c r="AX244" s="256" t="s">
        <v>129</v>
      </c>
      <c r="AY244" s="257"/>
      <c r="AZ244" s="257"/>
      <c r="BA244" s="262">
        <v>0</v>
      </c>
      <c r="BB244" s="262">
        <v>0</v>
      </c>
      <c r="BC244" s="262">
        <v>0</v>
      </c>
      <c r="BD244" s="262">
        <v>0</v>
      </c>
      <c r="BE244" s="262">
        <v>0</v>
      </c>
      <c r="BF244" s="262">
        <v>0</v>
      </c>
      <c r="BG244" s="262">
        <v>0</v>
      </c>
      <c r="BH244" s="262">
        <v>0</v>
      </c>
      <c r="BI244" s="262">
        <v>0</v>
      </c>
      <c r="BJ244" s="262">
        <v>0</v>
      </c>
      <c r="BK244" s="262">
        <v>6005700</v>
      </c>
      <c r="BL244" s="262">
        <v>0</v>
      </c>
      <c r="BM244" s="262">
        <f>SUM(BA244:BL244)</f>
        <v>6005700</v>
      </c>
      <c r="BN244" s="259">
        <v>6005700</v>
      </c>
      <c r="BO244" s="156"/>
      <c r="BP244" s="156"/>
      <c r="BQ244" s="156"/>
      <c r="BR244" s="156"/>
      <c r="BS244" s="156"/>
      <c r="BT244" s="156"/>
      <c r="BU244" s="156"/>
      <c r="BV244" s="156"/>
      <c r="BW244" s="156"/>
      <c r="BX244" s="241"/>
      <c r="BY244" s="222"/>
      <c r="BZ244" s="218"/>
      <c r="CA244" s="301"/>
      <c r="CB244" s="259">
        <v>6005700</v>
      </c>
      <c r="CC244" s="156"/>
      <c r="CD244" s="156"/>
      <c r="CE244" s="156"/>
      <c r="CF244" s="156"/>
      <c r="CG244" s="156"/>
      <c r="CH244" s="156"/>
      <c r="CI244" s="156"/>
      <c r="CJ244" s="156"/>
      <c r="CK244" s="156"/>
      <c r="CL244" s="241"/>
      <c r="CM244" s="222"/>
      <c r="CN244" s="218"/>
      <c r="CO244" s="301"/>
      <c r="CP244" s="259">
        <v>6005700</v>
      </c>
      <c r="CQ244" s="156"/>
      <c r="CR244" s="156"/>
      <c r="CS244" s="156"/>
      <c r="CT244" s="156"/>
      <c r="CU244" s="156"/>
      <c r="CV244" s="156"/>
      <c r="CW244" s="156"/>
      <c r="CX244" s="156"/>
      <c r="CY244" s="156"/>
      <c r="CZ244" s="241"/>
      <c r="DA244" s="222"/>
      <c r="DB244" s="218"/>
      <c r="DC244" s="301"/>
      <c r="DD244" s="259">
        <v>6005700</v>
      </c>
      <c r="DE244" s="156"/>
      <c r="DF244" s="156"/>
      <c r="DG244" s="156"/>
      <c r="DH244" s="156"/>
      <c r="DI244" s="156"/>
      <c r="DJ244" s="156"/>
      <c r="DK244" s="156"/>
      <c r="DL244" s="156"/>
      <c r="DM244" s="156"/>
      <c r="DN244" s="241"/>
      <c r="DO244" s="222"/>
      <c r="DP244" s="218"/>
      <c r="DQ244" s="301"/>
      <c r="DR244" s="259">
        <v>6005700</v>
      </c>
      <c r="DS244" s="156"/>
      <c r="DT244" s="156"/>
      <c r="DU244" s="156"/>
      <c r="DV244" s="156"/>
      <c r="DW244" s="156"/>
      <c r="DX244" s="156"/>
      <c r="DY244" s="156"/>
      <c r="DZ244" s="156"/>
      <c r="EA244" s="156"/>
      <c r="EB244" s="241"/>
      <c r="EC244" s="222"/>
      <c r="ED244" s="218"/>
      <c r="EE244" s="114"/>
      <c r="EF244" s="56"/>
      <c r="EG244" s="301"/>
      <c r="EH244" s="44"/>
      <c r="EI244" s="38"/>
    </row>
    <row r="245" spans="1:139" ht="45" x14ac:dyDescent="0.25">
      <c r="A245" s="449"/>
      <c r="B245" s="453"/>
      <c r="C245" s="276"/>
      <c r="D245" s="276"/>
      <c r="E245" s="276"/>
      <c r="F245" s="276"/>
      <c r="G245" s="276"/>
      <c r="H245" s="276"/>
      <c r="I245" s="276"/>
      <c r="J245" s="276"/>
      <c r="K245" s="449"/>
      <c r="L245" s="276"/>
      <c r="M245" s="276"/>
      <c r="N245" s="449"/>
      <c r="O245" s="276"/>
      <c r="P245" s="276"/>
      <c r="Q245" s="276"/>
      <c r="R245" s="276"/>
      <c r="S245" s="276"/>
      <c r="T245" s="276"/>
      <c r="U245" s="276"/>
      <c r="V245" s="276"/>
      <c r="W245" s="453"/>
      <c r="X245" s="276"/>
      <c r="Y245" s="276"/>
      <c r="Z245" s="276"/>
      <c r="AA245" s="276"/>
      <c r="AB245" s="276"/>
      <c r="AC245" s="276"/>
      <c r="AD245" s="276"/>
      <c r="AE245" s="276"/>
      <c r="AF245" s="276"/>
      <c r="AG245" s="41" t="s">
        <v>348</v>
      </c>
      <c r="AH245" s="124">
        <v>0.5</v>
      </c>
      <c r="AI245" s="124">
        <v>0</v>
      </c>
      <c r="AJ245" s="124">
        <v>0</v>
      </c>
      <c r="AK245" s="124">
        <v>0</v>
      </c>
      <c r="AL245" s="124">
        <v>0</v>
      </c>
      <c r="AM245" s="123">
        <f t="shared" si="23"/>
        <v>0</v>
      </c>
      <c r="AN245" s="125">
        <v>45291</v>
      </c>
      <c r="AO245" s="214"/>
      <c r="AP245" s="260"/>
      <c r="AQ245" s="47" t="s">
        <v>132</v>
      </c>
      <c r="AR245" s="275"/>
      <c r="AS245" s="275"/>
      <c r="AT245" s="275"/>
      <c r="AU245" s="275"/>
      <c r="AV245" s="221"/>
      <c r="AW245" s="221"/>
      <c r="AX245" s="221"/>
      <c r="AY245" s="221"/>
      <c r="AZ245" s="221"/>
      <c r="BA245" s="221"/>
      <c r="BB245" s="221"/>
      <c r="BC245" s="221"/>
      <c r="BD245" s="221"/>
      <c r="BE245" s="221"/>
      <c r="BF245" s="221"/>
      <c r="BG245" s="221"/>
      <c r="BH245" s="221"/>
      <c r="BI245" s="221"/>
      <c r="BJ245" s="221"/>
      <c r="BK245" s="221"/>
      <c r="BL245" s="221"/>
      <c r="BM245" s="221"/>
      <c r="BN245" s="48"/>
      <c r="BO245" s="46"/>
      <c r="BP245" s="46"/>
      <c r="BQ245" s="46"/>
      <c r="BR245" s="46"/>
      <c r="BS245" s="46"/>
      <c r="BT245" s="46"/>
      <c r="BU245" s="46"/>
      <c r="BV245" s="46"/>
      <c r="BW245" s="46"/>
      <c r="BX245" s="241"/>
      <c r="BY245" s="222"/>
      <c r="BZ245" s="218"/>
      <c r="CA245" s="276"/>
      <c r="CB245" s="46"/>
      <c r="CC245" s="46"/>
      <c r="CD245" s="46"/>
      <c r="CE245" s="46"/>
      <c r="CF245" s="46"/>
      <c r="CG245" s="46"/>
      <c r="CH245" s="46"/>
      <c r="CI245" s="46"/>
      <c r="CJ245" s="46"/>
      <c r="CK245" s="46"/>
      <c r="CL245" s="241"/>
      <c r="CM245" s="222"/>
      <c r="CN245" s="218"/>
      <c r="CO245" s="276"/>
      <c r="CP245" s="46"/>
      <c r="CQ245" s="46"/>
      <c r="CR245" s="46"/>
      <c r="CS245" s="46"/>
      <c r="CT245" s="46"/>
      <c r="CU245" s="46"/>
      <c r="CV245" s="46"/>
      <c r="CW245" s="46"/>
      <c r="CX245" s="46"/>
      <c r="CY245" s="46"/>
      <c r="CZ245" s="241"/>
      <c r="DA245" s="222"/>
      <c r="DB245" s="218"/>
      <c r="DC245" s="276"/>
      <c r="DD245" s="46"/>
      <c r="DE245" s="46"/>
      <c r="DF245" s="46"/>
      <c r="DG245" s="46"/>
      <c r="DH245" s="46"/>
      <c r="DI245" s="46"/>
      <c r="DJ245" s="46"/>
      <c r="DK245" s="46"/>
      <c r="DL245" s="46"/>
      <c r="DM245" s="46"/>
      <c r="DN245" s="241"/>
      <c r="DO245" s="222"/>
      <c r="DP245" s="218"/>
      <c r="DQ245" s="276"/>
      <c r="DR245" s="46"/>
      <c r="DS245" s="46"/>
      <c r="DT245" s="46"/>
      <c r="DU245" s="46"/>
      <c r="DV245" s="46"/>
      <c r="DW245" s="46"/>
      <c r="DX245" s="46"/>
      <c r="DY245" s="46"/>
      <c r="DZ245" s="46"/>
      <c r="EA245" s="46"/>
      <c r="EB245" s="46"/>
      <c r="EC245" s="221"/>
      <c r="ED245" s="46"/>
      <c r="EE245" s="114"/>
      <c r="EF245" s="49"/>
      <c r="EG245" s="276"/>
      <c r="EH245" s="45"/>
      <c r="EI245" s="38"/>
    </row>
    <row r="246" spans="1:139" ht="45" x14ac:dyDescent="0.25">
      <c r="A246" s="491" t="s">
        <v>325</v>
      </c>
      <c r="B246" s="450" t="s">
        <v>339</v>
      </c>
      <c r="C246" s="413">
        <v>0.41099999999999998</v>
      </c>
      <c r="D246" s="413">
        <v>0.45300000000000001</v>
      </c>
      <c r="E246" s="455">
        <v>1.0500000000000001E-2</v>
      </c>
      <c r="F246" s="455">
        <v>1.0500000000000001E-2</v>
      </c>
      <c r="G246" s="455">
        <v>1.0500000000000001E-2</v>
      </c>
      <c r="H246" s="455">
        <v>1.0500000000000001E-2</v>
      </c>
      <c r="I246" s="300" t="s">
        <v>113</v>
      </c>
      <c r="J246" s="415">
        <v>43</v>
      </c>
      <c r="K246" s="491" t="s">
        <v>340</v>
      </c>
      <c r="L246" s="492" t="s">
        <v>115</v>
      </c>
      <c r="M246" s="300">
        <v>4301</v>
      </c>
      <c r="N246" s="491" t="s">
        <v>341</v>
      </c>
      <c r="O246" s="492" t="s">
        <v>349</v>
      </c>
      <c r="P246" s="441" t="s">
        <v>350</v>
      </c>
      <c r="Q246" s="454" t="s">
        <v>311</v>
      </c>
      <c r="R246" s="466" t="s">
        <v>312</v>
      </c>
      <c r="S246" s="454" t="s">
        <v>313</v>
      </c>
      <c r="T246" s="454" t="s">
        <v>314</v>
      </c>
      <c r="U246" s="493">
        <v>8648</v>
      </c>
      <c r="V246" s="493" t="s">
        <v>121</v>
      </c>
      <c r="W246" s="497">
        <v>9167</v>
      </c>
      <c r="X246" s="496">
        <v>2378</v>
      </c>
      <c r="Y246" s="496">
        <v>2263</v>
      </c>
      <c r="Z246" s="496">
        <v>2263</v>
      </c>
      <c r="AA246" s="496">
        <v>2263</v>
      </c>
      <c r="AB246" s="300" t="s">
        <v>170</v>
      </c>
      <c r="AC246" s="300">
        <v>2263</v>
      </c>
      <c r="AD246" s="495">
        <v>8870</v>
      </c>
      <c r="AE246" s="464">
        <f>SUM(AH246*AL246)+(AH250*AL250)</f>
        <v>0.36000000000000004</v>
      </c>
      <c r="AF246" s="577">
        <f>SUM(AH246*AM246)+(AH250*AM250)</f>
        <v>1</v>
      </c>
      <c r="AG246" s="41" t="s">
        <v>351</v>
      </c>
      <c r="AH246" s="42">
        <v>0.8</v>
      </c>
      <c r="AI246" s="42">
        <f>SUM($AH$247*AI247)</f>
        <v>0.25</v>
      </c>
      <c r="AJ246" s="42">
        <f>SUM($AH$247*AJ247)</f>
        <v>0.35</v>
      </c>
      <c r="AK246" s="42">
        <f>SUM($AH$247*AK247)</f>
        <v>0.2</v>
      </c>
      <c r="AL246" s="42">
        <f>SUM($AH$247*AL247)</f>
        <v>0.2</v>
      </c>
      <c r="AM246" s="42">
        <f t="shared" si="23"/>
        <v>1</v>
      </c>
      <c r="AN246" s="160">
        <v>45291</v>
      </c>
      <c r="AO246" s="169"/>
      <c r="AP246" s="162"/>
      <c r="AQ246" s="46" t="s">
        <v>124</v>
      </c>
      <c r="AR246" s="275"/>
      <c r="AS246" s="275"/>
      <c r="AT246" s="275"/>
      <c r="AU246" s="275"/>
      <c r="AV246" s="307" t="s">
        <v>352</v>
      </c>
      <c r="AW246" s="300" t="s">
        <v>157</v>
      </c>
      <c r="AX246" s="307" t="s">
        <v>129</v>
      </c>
      <c r="AY246" s="300"/>
      <c r="AZ246" s="300"/>
      <c r="BA246" s="70"/>
      <c r="BB246" s="70"/>
      <c r="BC246" s="70"/>
      <c r="BD246" s="70"/>
      <c r="BE246" s="70"/>
      <c r="BF246" s="70"/>
      <c r="BG246" s="70"/>
      <c r="BH246" s="70"/>
      <c r="BI246" s="70"/>
      <c r="BJ246" s="70"/>
      <c r="BK246" s="70"/>
      <c r="BL246" s="70"/>
      <c r="BM246" s="246">
        <f>SUM(BA246:BL251)</f>
        <v>1160691166.9999998</v>
      </c>
      <c r="BN246" s="48"/>
      <c r="BO246" s="46"/>
      <c r="BP246" s="46"/>
      <c r="BQ246" s="46"/>
      <c r="BR246" s="46"/>
      <c r="BS246" s="46"/>
      <c r="BT246" s="46"/>
      <c r="BU246" s="46"/>
      <c r="BV246" s="46"/>
      <c r="BW246" s="46"/>
      <c r="BX246" s="46"/>
      <c r="BY246" s="213"/>
      <c r="BZ246" s="46"/>
      <c r="CA246" s="533">
        <f>SUM(BN246:BY251)</f>
        <v>941782000</v>
      </c>
      <c r="CB246" s="46"/>
      <c r="CC246" s="46"/>
      <c r="CD246" s="46"/>
      <c r="CE246" s="46"/>
      <c r="CF246" s="46"/>
      <c r="CG246" s="46"/>
      <c r="CH246" s="46"/>
      <c r="CI246" s="46"/>
      <c r="CJ246" s="46"/>
      <c r="CK246" s="46"/>
      <c r="CL246" s="46"/>
      <c r="CM246" s="213"/>
      <c r="CN246" s="46"/>
      <c r="CO246" s="399">
        <f>SUM(CB246:CM251)</f>
        <v>1160691167</v>
      </c>
      <c r="CP246" s="46"/>
      <c r="CQ246" s="46"/>
      <c r="CR246" s="46"/>
      <c r="CS246" s="46"/>
      <c r="CT246" s="46"/>
      <c r="CU246" s="46"/>
      <c r="CV246" s="46"/>
      <c r="CW246" s="46"/>
      <c r="CX246" s="46"/>
      <c r="CY246" s="46"/>
      <c r="CZ246" s="46"/>
      <c r="DA246" s="213"/>
      <c r="DB246" s="46"/>
      <c r="DC246" s="386">
        <f>SUM(CP246:DA251)</f>
        <v>1160691167</v>
      </c>
      <c r="DD246" s="46"/>
      <c r="DE246" s="46"/>
      <c r="DF246" s="46"/>
      <c r="DG246" s="46"/>
      <c r="DH246" s="46"/>
      <c r="DI246" s="46"/>
      <c r="DJ246" s="46"/>
      <c r="DK246" s="46"/>
      <c r="DL246" s="46"/>
      <c r="DM246" s="46"/>
      <c r="DN246" s="46"/>
      <c r="DO246" s="213"/>
      <c r="DP246" s="46"/>
      <c r="DQ246" s="384">
        <f>SUM(DD246:DO251)</f>
        <v>1160691167</v>
      </c>
      <c r="DR246" s="46"/>
      <c r="DS246" s="46"/>
      <c r="DT246" s="46"/>
      <c r="DU246" s="46"/>
      <c r="DV246" s="46"/>
      <c r="DW246" s="46"/>
      <c r="DX246" s="46"/>
      <c r="DY246" s="46"/>
      <c r="DZ246" s="46"/>
      <c r="EA246" s="46"/>
      <c r="EB246" s="46"/>
      <c r="EC246" s="46"/>
      <c r="ED246" s="46"/>
      <c r="EE246" s="534">
        <f>SUM(DR246:EC251)</f>
        <v>1160691167</v>
      </c>
      <c r="EF246" s="49"/>
      <c r="EG246" s="302" t="s">
        <v>130</v>
      </c>
      <c r="EH246" s="45"/>
      <c r="EI246" s="38"/>
    </row>
    <row r="247" spans="1:139" ht="409.6" customHeight="1" x14ac:dyDescent="0.25">
      <c r="A247" s="447"/>
      <c r="B247" s="451"/>
      <c r="C247" s="275"/>
      <c r="D247" s="275"/>
      <c r="E247" s="275"/>
      <c r="F247" s="275"/>
      <c r="G247" s="275"/>
      <c r="H247" s="275"/>
      <c r="I247" s="275"/>
      <c r="J247" s="275"/>
      <c r="K247" s="447"/>
      <c r="L247" s="275"/>
      <c r="M247" s="275"/>
      <c r="N247" s="447"/>
      <c r="O247" s="275"/>
      <c r="P247" s="275"/>
      <c r="Q247" s="275"/>
      <c r="R247" s="275"/>
      <c r="S247" s="275"/>
      <c r="T247" s="275"/>
      <c r="U247" s="275"/>
      <c r="V247" s="275"/>
      <c r="W247" s="451"/>
      <c r="X247" s="275"/>
      <c r="Y247" s="275"/>
      <c r="Z247" s="275"/>
      <c r="AA247" s="275"/>
      <c r="AB247" s="275"/>
      <c r="AC247" s="275"/>
      <c r="AD247" s="275"/>
      <c r="AE247" s="275"/>
      <c r="AF247" s="578"/>
      <c r="AG247" s="293" t="s">
        <v>353</v>
      </c>
      <c r="AH247" s="464">
        <v>1</v>
      </c>
      <c r="AI247" s="464">
        <v>0.25</v>
      </c>
      <c r="AJ247" s="464">
        <v>0.35</v>
      </c>
      <c r="AK247" s="500">
        <v>0.2</v>
      </c>
      <c r="AL247" s="464">
        <v>0.2</v>
      </c>
      <c r="AM247" s="505">
        <f>SUM(AI247:AL249)</f>
        <v>1</v>
      </c>
      <c r="AN247" s="506">
        <v>45291</v>
      </c>
      <c r="AO247" s="563" t="s">
        <v>497</v>
      </c>
      <c r="AP247" s="565" t="s">
        <v>496</v>
      </c>
      <c r="AQ247" s="300" t="s">
        <v>132</v>
      </c>
      <c r="AR247" s="275"/>
      <c r="AS247" s="275"/>
      <c r="AT247" s="275"/>
      <c r="AU247" s="275"/>
      <c r="AV247" s="275"/>
      <c r="AW247" s="275"/>
      <c r="AX247" s="275"/>
      <c r="AY247" s="275"/>
      <c r="AZ247" s="275"/>
      <c r="BA247" s="70"/>
      <c r="BB247" s="70"/>
      <c r="BC247" s="70"/>
      <c r="BD247" s="70"/>
      <c r="BE247" s="70"/>
      <c r="BF247" s="70"/>
      <c r="BG247" s="70"/>
      <c r="BH247" s="70"/>
      <c r="BI247" s="70"/>
      <c r="BJ247" s="70"/>
      <c r="BK247" s="70"/>
      <c r="BL247" s="70"/>
      <c r="BM247" s="220"/>
      <c r="BN247" s="48"/>
      <c r="BO247" s="46"/>
      <c r="BP247" s="46"/>
      <c r="BQ247" s="46"/>
      <c r="BR247" s="46"/>
      <c r="BS247" s="46"/>
      <c r="BT247" s="46"/>
      <c r="BU247" s="46"/>
      <c r="BV247" s="46"/>
      <c r="BW247" s="46"/>
      <c r="BX247" s="46"/>
      <c r="BY247" s="46"/>
      <c r="BZ247" s="46"/>
      <c r="CA247" s="275"/>
      <c r="CB247" s="46"/>
      <c r="CC247" s="46"/>
      <c r="CD247" s="46"/>
      <c r="CE247" s="46"/>
      <c r="CF247" s="46"/>
      <c r="CG247" s="46"/>
      <c r="CH247" s="46"/>
      <c r="CI247" s="46"/>
      <c r="CJ247" s="46"/>
      <c r="CK247" s="46"/>
      <c r="CL247" s="46"/>
      <c r="CM247" s="46"/>
      <c r="CN247" s="46"/>
      <c r="CO247" s="275"/>
      <c r="CP247" s="46"/>
      <c r="CQ247" s="46"/>
      <c r="CR247" s="46"/>
      <c r="CS247" s="46"/>
      <c r="CT247" s="46"/>
      <c r="CU247" s="46"/>
      <c r="CV247" s="46"/>
      <c r="CW247" s="46"/>
      <c r="CX247" s="46"/>
      <c r="CY247" s="46"/>
      <c r="CZ247" s="46"/>
      <c r="DA247" s="46"/>
      <c r="DB247" s="46"/>
      <c r="DC247" s="275"/>
      <c r="DD247" s="46"/>
      <c r="DE247" s="46"/>
      <c r="DF247" s="46"/>
      <c r="DG247" s="46"/>
      <c r="DH247" s="46"/>
      <c r="DI247" s="46"/>
      <c r="DJ247" s="46"/>
      <c r="DK247" s="46"/>
      <c r="DL247" s="46"/>
      <c r="DM247" s="46"/>
      <c r="DN247" s="46"/>
      <c r="DO247" s="46"/>
      <c r="DP247" s="46"/>
      <c r="DQ247" s="275"/>
      <c r="DR247" s="46"/>
      <c r="DS247" s="46"/>
      <c r="DT247" s="46"/>
      <c r="DU247" s="46"/>
      <c r="DV247" s="46"/>
      <c r="DW247" s="46"/>
      <c r="DX247" s="46"/>
      <c r="DY247" s="46"/>
      <c r="DZ247" s="46"/>
      <c r="EA247" s="46"/>
      <c r="EB247" s="46"/>
      <c r="EC247" s="46"/>
      <c r="ED247" s="46"/>
      <c r="EE247" s="275"/>
      <c r="EF247" s="49"/>
      <c r="EG247" s="275"/>
      <c r="EH247" s="45"/>
      <c r="EI247" s="38"/>
    </row>
    <row r="248" spans="1:139" ht="211.5" customHeight="1" x14ac:dyDescent="0.25">
      <c r="A248" s="447"/>
      <c r="B248" s="451"/>
      <c r="C248" s="275"/>
      <c r="D248" s="275"/>
      <c r="E248" s="275"/>
      <c r="F248" s="275"/>
      <c r="G248" s="275"/>
      <c r="H248" s="275"/>
      <c r="I248" s="275"/>
      <c r="J248" s="275"/>
      <c r="K248" s="447"/>
      <c r="L248" s="275"/>
      <c r="M248" s="275"/>
      <c r="N248" s="447"/>
      <c r="O248" s="275"/>
      <c r="P248" s="275"/>
      <c r="Q248" s="275"/>
      <c r="R248" s="275"/>
      <c r="S248" s="275"/>
      <c r="T248" s="275"/>
      <c r="U248" s="275"/>
      <c r="V248" s="275"/>
      <c r="W248" s="451"/>
      <c r="X248" s="275"/>
      <c r="Y248" s="275"/>
      <c r="Z248" s="275"/>
      <c r="AA248" s="275"/>
      <c r="AB248" s="275"/>
      <c r="AC248" s="275"/>
      <c r="AD248" s="275"/>
      <c r="AE248" s="275"/>
      <c r="AF248" s="578"/>
      <c r="AG248" s="503"/>
      <c r="AH248" s="275"/>
      <c r="AI248" s="275"/>
      <c r="AJ248" s="275"/>
      <c r="AK248" s="275"/>
      <c r="AL248" s="275"/>
      <c r="AM248" s="340"/>
      <c r="AN248" s="396"/>
      <c r="AO248" s="564"/>
      <c r="AP248" s="566"/>
      <c r="AQ248" s="275"/>
      <c r="AR248" s="275"/>
      <c r="AS248" s="275"/>
      <c r="AT248" s="275"/>
      <c r="AU248" s="275"/>
      <c r="AV248" s="276"/>
      <c r="AW248" s="276"/>
      <c r="AX248" s="276"/>
      <c r="AY248" s="276"/>
      <c r="AZ248" s="276"/>
      <c r="BA248" s="64">
        <v>0</v>
      </c>
      <c r="BB248" s="64">
        <v>86162518</v>
      </c>
      <c r="BC248" s="64">
        <v>86162518</v>
      </c>
      <c r="BD248" s="64">
        <v>86162518</v>
      </c>
      <c r="BE248" s="64">
        <v>86162518</v>
      </c>
      <c r="BF248" s="64">
        <v>86162518</v>
      </c>
      <c r="BG248" s="64">
        <v>86162518</v>
      </c>
      <c r="BH248" s="64">
        <v>86162518</v>
      </c>
      <c r="BI248" s="64">
        <v>86162518</v>
      </c>
      <c r="BJ248" s="64">
        <v>86162518</v>
      </c>
      <c r="BK248" s="64">
        <v>86162518</v>
      </c>
      <c r="BL248" s="64">
        <f>86162520-6005700</f>
        <v>80156820</v>
      </c>
      <c r="BM248" s="265">
        <f>SUM(BA248:BL248)</f>
        <v>941782000</v>
      </c>
      <c r="BN248" s="133">
        <v>941782000</v>
      </c>
      <c r="BO248" s="46"/>
      <c r="BP248" s="46"/>
      <c r="BQ248" s="46"/>
      <c r="BR248" s="46"/>
      <c r="BS248" s="46"/>
      <c r="BT248" s="46"/>
      <c r="BU248" s="46"/>
      <c r="BV248" s="46"/>
      <c r="BW248" s="46"/>
      <c r="BX248" s="46"/>
      <c r="BY248" s="46"/>
      <c r="BZ248" s="46"/>
      <c r="CA248" s="275"/>
      <c r="CB248" s="133">
        <v>941782000</v>
      </c>
      <c r="CC248" s="46"/>
      <c r="CD248" s="46"/>
      <c r="CE248" s="46"/>
      <c r="CF248" s="46"/>
      <c r="CG248" s="46"/>
      <c r="CH248" s="46"/>
      <c r="CI248" s="46"/>
      <c r="CJ248" s="46"/>
      <c r="CK248" s="46"/>
      <c r="CL248" s="46"/>
      <c r="CM248" s="46"/>
      <c r="CN248" s="46"/>
      <c r="CO248" s="275"/>
      <c r="CP248" s="133">
        <v>941782000</v>
      </c>
      <c r="CQ248" s="46"/>
      <c r="CR248" s="46"/>
      <c r="CS248" s="46"/>
      <c r="CT248" s="46"/>
      <c r="CU248" s="46"/>
      <c r="CV248" s="46"/>
      <c r="CW248" s="46"/>
      <c r="CX248" s="46"/>
      <c r="CY248" s="46"/>
      <c r="CZ248" s="46"/>
      <c r="DA248" s="46"/>
      <c r="DB248" s="46"/>
      <c r="DC248" s="275"/>
      <c r="DD248" s="133">
        <v>941782000</v>
      </c>
      <c r="DE248" s="46"/>
      <c r="DF248" s="46"/>
      <c r="DG248" s="46"/>
      <c r="DH248" s="46"/>
      <c r="DI248" s="46"/>
      <c r="DJ248" s="46"/>
      <c r="DK248" s="46"/>
      <c r="DL248" s="46"/>
      <c r="DM248" s="46"/>
      <c r="DN248" s="46"/>
      <c r="DO248" s="46"/>
      <c r="DP248" s="46"/>
      <c r="DQ248" s="275"/>
      <c r="DR248" s="133">
        <v>941782000</v>
      </c>
      <c r="DS248" s="46"/>
      <c r="DT248" s="46"/>
      <c r="DU248" s="46"/>
      <c r="DV248" s="46"/>
      <c r="DW248" s="46"/>
      <c r="DX248" s="46"/>
      <c r="DY248" s="46"/>
      <c r="DZ248" s="46"/>
      <c r="EA248" s="46"/>
      <c r="EB248" s="46"/>
      <c r="EC248" s="46"/>
      <c r="ED248" s="46"/>
      <c r="EE248" s="275"/>
      <c r="EF248" s="49"/>
      <c r="EG248" s="275"/>
      <c r="EH248" s="45"/>
      <c r="EI248" s="38"/>
    </row>
    <row r="249" spans="1:139" ht="370.5" customHeight="1" x14ac:dyDescent="0.25">
      <c r="A249" s="447"/>
      <c r="B249" s="451"/>
      <c r="C249" s="275"/>
      <c r="D249" s="275"/>
      <c r="E249" s="275"/>
      <c r="F249" s="275"/>
      <c r="G249" s="275"/>
      <c r="H249" s="275"/>
      <c r="I249" s="275"/>
      <c r="J249" s="275"/>
      <c r="K249" s="447"/>
      <c r="L249" s="275"/>
      <c r="M249" s="275"/>
      <c r="N249" s="447"/>
      <c r="O249" s="275"/>
      <c r="P249" s="275"/>
      <c r="Q249" s="275"/>
      <c r="R249" s="275"/>
      <c r="S249" s="275"/>
      <c r="T249" s="275"/>
      <c r="U249" s="275"/>
      <c r="V249" s="275"/>
      <c r="W249" s="451"/>
      <c r="X249" s="275"/>
      <c r="Y249" s="275"/>
      <c r="Z249" s="275"/>
      <c r="AA249" s="275"/>
      <c r="AB249" s="275"/>
      <c r="AC249" s="275"/>
      <c r="AD249" s="275"/>
      <c r="AE249" s="275"/>
      <c r="AF249" s="578"/>
      <c r="AG249" s="504"/>
      <c r="AH249" s="276"/>
      <c r="AI249" s="276"/>
      <c r="AJ249" s="276"/>
      <c r="AK249" s="276"/>
      <c r="AL249" s="276"/>
      <c r="AM249" s="341"/>
      <c r="AN249" s="396"/>
      <c r="AO249" s="564"/>
      <c r="AP249" s="567"/>
      <c r="AQ249" s="276"/>
      <c r="AR249" s="275"/>
      <c r="AS249" s="275"/>
      <c r="AT249" s="275"/>
      <c r="AU249" s="275"/>
      <c r="AV249" s="60" t="s">
        <v>354</v>
      </c>
      <c r="AW249" s="63" t="s">
        <v>148</v>
      </c>
      <c r="AX249" s="60" t="s">
        <v>129</v>
      </c>
      <c r="AY249" s="63"/>
      <c r="AZ249" s="63"/>
      <c r="BA249" s="116">
        <v>0</v>
      </c>
      <c r="BB249" s="64">
        <v>19900833.359999999</v>
      </c>
      <c r="BC249" s="64">
        <v>19900833.359999999</v>
      </c>
      <c r="BD249" s="64">
        <v>19900833.359999999</v>
      </c>
      <c r="BE249" s="64">
        <v>19900833.359999999</v>
      </c>
      <c r="BF249" s="64">
        <v>19900833.359999999</v>
      </c>
      <c r="BG249" s="64">
        <v>19900833.359999999</v>
      </c>
      <c r="BH249" s="64">
        <v>19900833.359999999</v>
      </c>
      <c r="BI249" s="64">
        <v>19900833.359999999</v>
      </c>
      <c r="BJ249" s="64">
        <v>19900833.359999999</v>
      </c>
      <c r="BK249" s="64">
        <v>19900833.359999999</v>
      </c>
      <c r="BL249" s="263">
        <v>19900833.399999999</v>
      </c>
      <c r="BM249" s="266">
        <f>SUM(BA249:BL249)</f>
        <v>218909167.00000003</v>
      </c>
      <c r="BN249" s="264">
        <v>0</v>
      </c>
      <c r="BO249" s="46"/>
      <c r="BP249" s="46"/>
      <c r="BQ249" s="46"/>
      <c r="BR249" s="46"/>
      <c r="BS249" s="46"/>
      <c r="BT249" s="46"/>
      <c r="BU249" s="46"/>
      <c r="BV249" s="46"/>
      <c r="BW249" s="46"/>
      <c r="BX249" s="46"/>
      <c r="BY249" s="46"/>
      <c r="BZ249" s="46"/>
      <c r="CA249" s="275"/>
      <c r="CB249" s="264">
        <v>218909167.00000003</v>
      </c>
      <c r="CC249" s="46"/>
      <c r="CD249" s="46"/>
      <c r="CE249" s="46"/>
      <c r="CF249" s="46"/>
      <c r="CG249" s="46"/>
      <c r="CH249" s="46"/>
      <c r="CI249" s="46"/>
      <c r="CJ249" s="46"/>
      <c r="CK249" s="46"/>
      <c r="CL249" s="46"/>
      <c r="CM249" s="46"/>
      <c r="CN249" s="46"/>
      <c r="CO249" s="275"/>
      <c r="CP249" s="264">
        <v>218909167.00000003</v>
      </c>
      <c r="CQ249" s="46"/>
      <c r="CR249" s="46"/>
      <c r="CS249" s="46"/>
      <c r="CT249" s="46"/>
      <c r="CU249" s="46"/>
      <c r="CV249" s="46"/>
      <c r="CW249" s="46"/>
      <c r="CX249" s="46"/>
      <c r="CY249" s="46"/>
      <c r="CZ249" s="46"/>
      <c r="DA249" s="46"/>
      <c r="DB249" s="46"/>
      <c r="DC249" s="275"/>
      <c r="DD249" s="264">
        <v>218909167.00000003</v>
      </c>
      <c r="DE249" s="46"/>
      <c r="DF249" s="46"/>
      <c r="DG249" s="46"/>
      <c r="DH249" s="46"/>
      <c r="DI249" s="46"/>
      <c r="DJ249" s="46"/>
      <c r="DK249" s="46"/>
      <c r="DL249" s="46"/>
      <c r="DM249" s="46"/>
      <c r="DN249" s="46"/>
      <c r="DO249" s="46"/>
      <c r="DP249" s="46"/>
      <c r="DQ249" s="275"/>
      <c r="DR249" s="264">
        <v>218909167.00000003</v>
      </c>
      <c r="DS249" s="46"/>
      <c r="DT249" s="46"/>
      <c r="DU249" s="46"/>
      <c r="DV249" s="46"/>
      <c r="DW249" s="46"/>
      <c r="DX249" s="46"/>
      <c r="DY249" s="46"/>
      <c r="DZ249" s="46"/>
      <c r="EA249" s="46"/>
      <c r="EB249" s="46"/>
      <c r="EC249" s="46"/>
      <c r="ED249" s="46"/>
      <c r="EE249" s="275"/>
      <c r="EF249" s="49"/>
      <c r="EG249" s="275"/>
      <c r="EH249" s="45"/>
      <c r="EI249" s="38"/>
    </row>
    <row r="250" spans="1:139" ht="45" x14ac:dyDescent="0.25">
      <c r="A250" s="447"/>
      <c r="B250" s="451"/>
      <c r="C250" s="275"/>
      <c r="D250" s="275"/>
      <c r="E250" s="275"/>
      <c r="F250" s="275"/>
      <c r="G250" s="275"/>
      <c r="H250" s="275"/>
      <c r="I250" s="275"/>
      <c r="J250" s="275"/>
      <c r="K250" s="447"/>
      <c r="L250" s="275"/>
      <c r="M250" s="275"/>
      <c r="N250" s="447"/>
      <c r="O250" s="275"/>
      <c r="P250" s="275"/>
      <c r="Q250" s="275"/>
      <c r="R250" s="275"/>
      <c r="S250" s="275"/>
      <c r="T250" s="275"/>
      <c r="U250" s="275"/>
      <c r="V250" s="275"/>
      <c r="W250" s="451"/>
      <c r="X250" s="275"/>
      <c r="Y250" s="275"/>
      <c r="Z250" s="275"/>
      <c r="AA250" s="275"/>
      <c r="AB250" s="275"/>
      <c r="AC250" s="275"/>
      <c r="AD250" s="275"/>
      <c r="AE250" s="275"/>
      <c r="AF250" s="578"/>
      <c r="AG250" s="41" t="s">
        <v>355</v>
      </c>
      <c r="AH250" s="42">
        <v>0.2</v>
      </c>
      <c r="AI250" s="42">
        <f t="shared" ref="AI250:AL250" si="24">SUM($AH$251*AI251)</f>
        <v>0</v>
      </c>
      <c r="AJ250" s="42">
        <f t="shared" si="24"/>
        <v>0</v>
      </c>
      <c r="AK250" s="42">
        <f t="shared" si="24"/>
        <v>0</v>
      </c>
      <c r="AL250" s="42">
        <f t="shared" si="24"/>
        <v>1</v>
      </c>
      <c r="AM250" s="42">
        <f t="shared" ref="AM250:AM251" si="25">SUM(AI250:AL250)</f>
        <v>1</v>
      </c>
      <c r="AN250" s="172">
        <v>45291</v>
      </c>
      <c r="AO250" s="173"/>
      <c r="AP250" s="45"/>
      <c r="AQ250" s="46" t="s">
        <v>124</v>
      </c>
      <c r="AR250" s="275"/>
      <c r="AS250" s="275"/>
      <c r="AT250" s="275"/>
      <c r="AU250" s="275"/>
      <c r="AV250" s="71"/>
      <c r="AW250" s="71"/>
      <c r="AX250" s="71"/>
      <c r="AY250" s="71"/>
      <c r="AZ250" s="71"/>
      <c r="BA250" s="71"/>
      <c r="BB250" s="71"/>
      <c r="BC250" s="71"/>
      <c r="BD250" s="71"/>
      <c r="BE250" s="71"/>
      <c r="BF250" s="71"/>
      <c r="BG250" s="71"/>
      <c r="BH250" s="71"/>
      <c r="BI250" s="71"/>
      <c r="BJ250" s="71"/>
      <c r="BK250" s="71"/>
      <c r="BL250" s="71"/>
      <c r="BM250" s="220"/>
      <c r="BN250" s="48"/>
      <c r="BO250" s="46"/>
      <c r="BP250" s="46"/>
      <c r="BQ250" s="46"/>
      <c r="BR250" s="46"/>
      <c r="BS250" s="46"/>
      <c r="BT250" s="46"/>
      <c r="BU250" s="46"/>
      <c r="BV250" s="46"/>
      <c r="BW250" s="46"/>
      <c r="BX250" s="46"/>
      <c r="BY250" s="46"/>
      <c r="BZ250" s="46"/>
      <c r="CA250" s="275"/>
      <c r="CB250" s="46"/>
      <c r="CC250" s="46"/>
      <c r="CD250" s="46"/>
      <c r="CE250" s="46"/>
      <c r="CF250" s="46"/>
      <c r="CG250" s="46"/>
      <c r="CH250" s="46"/>
      <c r="CI250" s="46"/>
      <c r="CJ250" s="46"/>
      <c r="CK250" s="46"/>
      <c r="CL250" s="46"/>
      <c r="CM250" s="46"/>
      <c r="CN250" s="46"/>
      <c r="CO250" s="275"/>
      <c r="CP250" s="46"/>
      <c r="CQ250" s="46"/>
      <c r="CR250" s="46"/>
      <c r="CS250" s="46"/>
      <c r="CT250" s="46"/>
      <c r="CU250" s="46"/>
      <c r="CV250" s="46"/>
      <c r="CW250" s="46"/>
      <c r="CX250" s="46"/>
      <c r="CY250" s="46"/>
      <c r="CZ250" s="46"/>
      <c r="DA250" s="46"/>
      <c r="DB250" s="46"/>
      <c r="DC250" s="275"/>
      <c r="DD250" s="46"/>
      <c r="DE250" s="46"/>
      <c r="DF250" s="46"/>
      <c r="DG250" s="46"/>
      <c r="DH250" s="46"/>
      <c r="DI250" s="46"/>
      <c r="DJ250" s="46"/>
      <c r="DK250" s="46"/>
      <c r="DL250" s="46"/>
      <c r="DM250" s="46"/>
      <c r="DN250" s="46"/>
      <c r="DO250" s="46"/>
      <c r="DP250" s="46"/>
      <c r="DQ250" s="275"/>
      <c r="DR250" s="46"/>
      <c r="DS250" s="46"/>
      <c r="DT250" s="46"/>
      <c r="DU250" s="46"/>
      <c r="DV250" s="46"/>
      <c r="DW250" s="46"/>
      <c r="DX250" s="46"/>
      <c r="DY250" s="46"/>
      <c r="DZ250" s="46"/>
      <c r="EA250" s="46"/>
      <c r="EB250" s="46"/>
      <c r="EC250" s="46"/>
      <c r="ED250" s="46"/>
      <c r="EE250" s="275"/>
      <c r="EF250" s="49"/>
      <c r="EG250" s="276"/>
      <c r="EH250" s="45"/>
      <c r="EI250" s="38"/>
    </row>
    <row r="251" spans="1:139" ht="40.5" customHeight="1" x14ac:dyDescent="0.25">
      <c r="A251" s="449"/>
      <c r="B251" s="453"/>
      <c r="C251" s="276"/>
      <c r="D251" s="276"/>
      <c r="E251" s="276"/>
      <c r="F251" s="276"/>
      <c r="G251" s="276"/>
      <c r="H251" s="276"/>
      <c r="I251" s="276"/>
      <c r="J251" s="276"/>
      <c r="K251" s="449"/>
      <c r="L251" s="276"/>
      <c r="M251" s="276"/>
      <c r="N251" s="449"/>
      <c r="O251" s="276"/>
      <c r="P251" s="276"/>
      <c r="Q251" s="276"/>
      <c r="R251" s="276"/>
      <c r="S251" s="276"/>
      <c r="T251" s="276"/>
      <c r="U251" s="276"/>
      <c r="V251" s="276"/>
      <c r="W251" s="453"/>
      <c r="X251" s="276"/>
      <c r="Y251" s="276"/>
      <c r="Z251" s="276"/>
      <c r="AA251" s="276"/>
      <c r="AB251" s="276"/>
      <c r="AC251" s="276"/>
      <c r="AD251" s="276"/>
      <c r="AE251" s="276"/>
      <c r="AF251" s="579"/>
      <c r="AG251" s="54" t="s">
        <v>356</v>
      </c>
      <c r="AH251" s="74">
        <v>1</v>
      </c>
      <c r="AI251" s="74">
        <v>0</v>
      </c>
      <c r="AJ251" s="74">
        <v>0</v>
      </c>
      <c r="AK251" s="109">
        <v>0</v>
      </c>
      <c r="AL251" s="74">
        <v>1</v>
      </c>
      <c r="AM251" s="75">
        <f t="shared" si="25"/>
        <v>1</v>
      </c>
      <c r="AN251" s="110">
        <v>45291</v>
      </c>
      <c r="AO251" s="47" t="s">
        <v>479</v>
      </c>
      <c r="AP251" s="53" t="s">
        <v>481</v>
      </c>
      <c r="AQ251" s="47" t="s">
        <v>132</v>
      </c>
      <c r="AR251" s="276"/>
      <c r="AS251" s="276"/>
      <c r="AT251" s="276"/>
      <c r="AU251" s="276"/>
      <c r="AV251" s="126"/>
      <c r="AW251" s="126"/>
      <c r="AX251" s="126"/>
      <c r="AY251" s="126"/>
      <c r="AZ251" s="126"/>
      <c r="BA251" s="126"/>
      <c r="BB251" s="126"/>
      <c r="BC251" s="126"/>
      <c r="BD251" s="126"/>
      <c r="BE251" s="126"/>
      <c r="BF251" s="126"/>
      <c r="BG251" s="126"/>
      <c r="BH251" s="126"/>
      <c r="BI251" s="126"/>
      <c r="BJ251" s="126"/>
      <c r="BK251" s="126"/>
      <c r="BL251" s="126"/>
      <c r="BM251" s="221"/>
      <c r="BN251" s="48"/>
      <c r="BO251" s="46"/>
      <c r="BP251" s="46"/>
      <c r="BQ251" s="46"/>
      <c r="BR251" s="46"/>
      <c r="BS251" s="46"/>
      <c r="BT251" s="46"/>
      <c r="BU251" s="46"/>
      <c r="BV251" s="46"/>
      <c r="BW251" s="46"/>
      <c r="BX251" s="46"/>
      <c r="BY251" s="46"/>
      <c r="BZ251" s="46"/>
      <c r="CA251" s="276"/>
      <c r="CB251" s="46"/>
      <c r="CC251" s="46"/>
      <c r="CD251" s="46"/>
      <c r="CE251" s="46"/>
      <c r="CF251" s="46"/>
      <c r="CG251" s="46"/>
      <c r="CH251" s="46"/>
      <c r="CI251" s="46"/>
      <c r="CJ251" s="46"/>
      <c r="CK251" s="46"/>
      <c r="CL251" s="46"/>
      <c r="CM251" s="46"/>
      <c r="CN251" s="46"/>
      <c r="CO251" s="276"/>
      <c r="CP251" s="46"/>
      <c r="CQ251" s="46"/>
      <c r="CR251" s="46"/>
      <c r="CS251" s="46"/>
      <c r="CT251" s="46"/>
      <c r="CU251" s="46"/>
      <c r="CV251" s="46"/>
      <c r="CW251" s="46"/>
      <c r="CX251" s="46"/>
      <c r="CY251" s="46"/>
      <c r="CZ251" s="46"/>
      <c r="DA251" s="46"/>
      <c r="DB251" s="46"/>
      <c r="DC251" s="276"/>
      <c r="DD251" s="46"/>
      <c r="DE251" s="46"/>
      <c r="DF251" s="46"/>
      <c r="DG251" s="46"/>
      <c r="DH251" s="46"/>
      <c r="DI251" s="46"/>
      <c r="DJ251" s="46"/>
      <c r="DK251" s="46"/>
      <c r="DL251" s="46"/>
      <c r="DM251" s="46"/>
      <c r="DN251" s="46"/>
      <c r="DO251" s="46"/>
      <c r="DP251" s="46"/>
      <c r="DQ251" s="276"/>
      <c r="DR251" s="46"/>
      <c r="DS251" s="46"/>
      <c r="DT251" s="46"/>
      <c r="DU251" s="46"/>
      <c r="DV251" s="46"/>
      <c r="DW251" s="46"/>
      <c r="DX251" s="46"/>
      <c r="DY251" s="46"/>
      <c r="DZ251" s="46"/>
      <c r="EA251" s="46"/>
      <c r="EB251" s="46"/>
      <c r="EC251" s="46"/>
      <c r="ED251" s="46"/>
      <c r="EE251" s="276"/>
      <c r="EF251" s="49"/>
      <c r="EG251" s="46"/>
      <c r="EH251" s="45"/>
      <c r="EI251" s="38"/>
    </row>
    <row r="252" spans="1:139" ht="22.5" customHeight="1" x14ac:dyDescent="0.25">
      <c r="A252" s="134"/>
      <c r="B252" s="134"/>
      <c r="C252" s="134"/>
      <c r="D252" s="134"/>
      <c r="E252" s="134"/>
      <c r="F252" s="134"/>
      <c r="G252" s="134"/>
      <c r="H252" s="134"/>
      <c r="I252" s="134"/>
      <c r="J252" s="134"/>
      <c r="K252" s="135"/>
      <c r="L252" s="135"/>
      <c r="M252" s="135"/>
      <c r="N252" s="136"/>
      <c r="O252" s="136"/>
      <c r="P252" s="137"/>
      <c r="Q252" s="137"/>
      <c r="R252" s="136"/>
      <c r="S252" s="137"/>
      <c r="T252" s="137"/>
      <c r="U252" s="138"/>
      <c r="V252" s="139"/>
      <c r="W252" s="139"/>
      <c r="X252" s="139"/>
      <c r="Y252" s="139"/>
      <c r="Z252" s="139"/>
      <c r="AA252" s="139"/>
      <c r="AB252" s="139"/>
      <c r="AC252" s="139"/>
      <c r="AD252" s="140" t="s">
        <v>357</v>
      </c>
      <c r="AE252" s="141">
        <f t="shared" ref="AE252:AF252" si="26">AVERAGE(AE15:AE251)</f>
        <v>0.31660828571428573</v>
      </c>
      <c r="AF252" s="142">
        <f t="shared" si="26"/>
        <v>0.8065616385714286</v>
      </c>
      <c r="AG252" s="143"/>
      <c r="AH252" s="136"/>
      <c r="AI252" s="140"/>
      <c r="AJ252" s="140"/>
      <c r="AK252" s="140"/>
      <c r="AL252" s="140"/>
      <c r="AM252" s="140"/>
      <c r="AN252" s="140"/>
      <c r="AO252" s="137"/>
      <c r="AP252" s="137"/>
      <c r="AQ252" s="137"/>
      <c r="AR252" s="137"/>
      <c r="AS252" s="137"/>
      <c r="AT252" s="137"/>
      <c r="AU252" s="137"/>
      <c r="AV252" s="137"/>
      <c r="AW252" s="137"/>
      <c r="AX252" s="137"/>
      <c r="AY252" s="137"/>
      <c r="AZ252" s="137"/>
      <c r="BA252" s="137"/>
      <c r="BB252" s="137"/>
      <c r="BC252" s="137"/>
      <c r="BD252" s="137"/>
      <c r="BE252" s="137"/>
      <c r="BF252" s="137"/>
      <c r="BG252" s="137"/>
      <c r="BH252" s="137"/>
      <c r="BI252" s="137"/>
      <c r="BJ252" s="137"/>
      <c r="BK252" s="137"/>
      <c r="BL252" s="137"/>
      <c r="BM252" s="137"/>
      <c r="BN252" s="136"/>
      <c r="BO252" s="136"/>
      <c r="BP252" s="136"/>
      <c r="BQ252" s="136"/>
      <c r="BR252" s="136"/>
      <c r="BS252" s="136"/>
      <c r="BT252" s="136"/>
      <c r="BU252" s="136"/>
      <c r="BV252" s="136"/>
      <c r="BW252" s="136"/>
      <c r="BX252" s="136"/>
      <c r="BY252" s="136"/>
      <c r="BZ252" s="136"/>
      <c r="CA252" s="144">
        <f>SUM(CA15:CA251)</f>
        <v>8893578350</v>
      </c>
      <c r="CB252" s="136"/>
      <c r="CC252" s="136"/>
      <c r="CD252" s="136"/>
      <c r="CE252" s="136"/>
      <c r="CF252" s="136"/>
      <c r="CG252" s="136"/>
      <c r="CH252" s="136"/>
      <c r="CI252" s="136"/>
      <c r="CJ252" s="136"/>
      <c r="CK252" s="136"/>
      <c r="CL252" s="136"/>
      <c r="CM252" s="136"/>
      <c r="CN252" s="136"/>
      <c r="CO252" s="144">
        <f>SUM(CO15:CO251)</f>
        <v>13439423800.16</v>
      </c>
      <c r="CP252" s="136"/>
      <c r="CQ252" s="136"/>
      <c r="CR252" s="136"/>
      <c r="CS252" s="136"/>
      <c r="CT252" s="136"/>
      <c r="CU252" s="136"/>
      <c r="CV252" s="136"/>
      <c r="CW252" s="136"/>
      <c r="CX252" s="136"/>
      <c r="CY252" s="136"/>
      <c r="CZ252" s="136"/>
      <c r="DA252" s="136"/>
      <c r="DB252" s="136"/>
      <c r="DC252" s="144">
        <f>SUM(DC15:DC251)</f>
        <v>13336423800.16</v>
      </c>
      <c r="DD252" s="136"/>
      <c r="DE252" s="136"/>
      <c r="DF252" s="136"/>
      <c r="DG252" s="136"/>
      <c r="DH252" s="136"/>
      <c r="DI252" s="136"/>
      <c r="DJ252" s="136"/>
      <c r="DK252" s="136"/>
      <c r="DL252" s="136"/>
      <c r="DM252" s="136"/>
      <c r="DN252" s="136"/>
      <c r="DO252" s="136"/>
      <c r="DP252" s="136"/>
      <c r="DQ252" s="144">
        <f>SUM(DQ15:DQ251)</f>
        <v>13159174800.16</v>
      </c>
      <c r="DR252" s="136"/>
      <c r="DS252" s="136"/>
      <c r="DT252" s="136"/>
      <c r="DU252" s="136"/>
      <c r="DV252" s="136"/>
      <c r="DW252" s="136"/>
      <c r="DX252" s="136"/>
      <c r="DY252" s="136"/>
      <c r="DZ252" s="136"/>
      <c r="EA252" s="136"/>
      <c r="EB252" s="136"/>
      <c r="EC252" s="136"/>
      <c r="ED252" s="136"/>
      <c r="EE252" s="145">
        <f>SUM(EE15:EE251)</f>
        <v>12948416300.16</v>
      </c>
      <c r="EF252" s="146"/>
      <c r="EG252" s="147"/>
      <c r="EH252" s="148"/>
      <c r="EI252" s="38"/>
    </row>
    <row r="253" spans="1:139" ht="23.25" customHeight="1" x14ac:dyDescent="0.25">
      <c r="A253" s="1"/>
      <c r="B253" s="1"/>
      <c r="C253" s="1"/>
      <c r="D253" s="1"/>
      <c r="E253" s="1"/>
      <c r="F253" s="1"/>
      <c r="G253" s="1"/>
      <c r="H253" s="1"/>
      <c r="I253" s="1"/>
      <c r="J253" s="1"/>
      <c r="K253" s="2"/>
      <c r="L253" s="2"/>
      <c r="M253" s="2"/>
      <c r="N253" s="1"/>
      <c r="O253" s="1"/>
      <c r="P253" s="1"/>
      <c r="Q253" s="1"/>
      <c r="R253" s="1"/>
      <c r="S253" s="3"/>
      <c r="T253" s="3"/>
      <c r="U253" s="4"/>
      <c r="V253" s="2"/>
      <c r="W253" s="2"/>
      <c r="X253" s="2"/>
      <c r="Y253" s="2"/>
      <c r="Z253" s="2"/>
      <c r="AA253" s="2"/>
      <c r="AB253" s="2"/>
      <c r="AC253" s="2"/>
      <c r="AD253" s="5"/>
      <c r="AE253" s="6"/>
      <c r="AF253" s="6"/>
      <c r="AG253" s="7"/>
      <c r="AH253" s="6"/>
      <c r="AI253" s="2"/>
      <c r="AJ253" s="2"/>
      <c r="AK253" s="6"/>
      <c r="AL253" s="6"/>
      <c r="AM253" s="6"/>
      <c r="AN253" s="2"/>
      <c r="AO253" s="3"/>
      <c r="AP253" s="8"/>
      <c r="AQ253" s="8"/>
      <c r="AR253" s="3"/>
      <c r="AS253" s="3"/>
      <c r="AT253" s="3"/>
      <c r="AU253" s="3"/>
      <c r="AV253" s="3"/>
      <c r="AW253" s="3"/>
      <c r="AX253" s="3"/>
      <c r="AY253" s="3"/>
      <c r="AZ253" s="3"/>
      <c r="BA253" s="3"/>
      <c r="BB253" s="3"/>
      <c r="BC253" s="3"/>
      <c r="BD253" s="3"/>
      <c r="BE253" s="3"/>
      <c r="BF253" s="3"/>
      <c r="BG253" s="3"/>
      <c r="BH253" s="3"/>
      <c r="BI253" s="3"/>
      <c r="BJ253" s="3"/>
      <c r="BK253" s="3"/>
      <c r="BL253" s="3"/>
      <c r="BM253" s="3"/>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9"/>
      <c r="EG253" s="10"/>
      <c r="EH253" s="8"/>
      <c r="EI253" s="38"/>
    </row>
    <row r="254" spans="1:139" ht="15.75" x14ac:dyDescent="0.25">
      <c r="A254" s="1"/>
      <c r="B254" s="1"/>
      <c r="C254" s="1"/>
      <c r="D254" s="1"/>
      <c r="E254" s="1"/>
      <c r="F254" s="1"/>
      <c r="G254" s="1"/>
      <c r="H254" s="1"/>
      <c r="I254" s="1"/>
      <c r="J254" s="1"/>
      <c r="K254" s="2"/>
      <c r="L254" s="2"/>
      <c r="M254" s="2"/>
      <c r="N254" s="1"/>
      <c r="O254" s="1"/>
      <c r="P254" s="1"/>
      <c r="Q254" s="1"/>
      <c r="R254" s="1"/>
      <c r="S254" s="149" t="s">
        <v>358</v>
      </c>
      <c r="T254" s="149"/>
      <c r="U254" s="4"/>
      <c r="V254" s="2"/>
      <c r="W254" s="2"/>
      <c r="X254" s="2"/>
      <c r="Y254" s="2"/>
      <c r="Z254" s="2"/>
      <c r="AA254" s="2"/>
      <c r="AB254" s="2"/>
      <c r="AC254" s="2"/>
      <c r="AD254" s="5"/>
      <c r="AE254" s="6"/>
      <c r="AF254" s="6"/>
      <c r="AG254" s="7"/>
      <c r="AH254" s="6"/>
      <c r="AI254" s="2"/>
      <c r="AJ254" s="2"/>
      <c r="AK254" s="6"/>
      <c r="AL254" s="6"/>
      <c r="AM254" s="6"/>
      <c r="AN254" s="2"/>
      <c r="AO254" s="3"/>
      <c r="AP254" s="8"/>
      <c r="AQ254" s="8"/>
      <c r="AR254" s="3"/>
      <c r="AS254" s="3"/>
      <c r="AT254" s="3"/>
      <c r="AU254" s="3"/>
      <c r="AV254" s="3"/>
      <c r="AW254" s="3"/>
      <c r="AX254" s="3"/>
      <c r="AY254" s="3"/>
      <c r="AZ254" s="3"/>
      <c r="BA254" s="3"/>
      <c r="BB254" s="3"/>
      <c r="BC254" s="3"/>
      <c r="BD254" s="3"/>
      <c r="BE254" s="3"/>
      <c r="BF254" s="3"/>
      <c r="BG254" s="3"/>
      <c r="BH254" s="3"/>
      <c r="BI254" s="3"/>
      <c r="BJ254" s="3"/>
      <c r="BK254" s="3"/>
      <c r="BL254" s="3"/>
      <c r="BM254" s="3"/>
      <c r="BN254" s="150"/>
      <c r="BO254" s="150"/>
      <c r="BP254" s="150"/>
      <c r="BQ254" s="150"/>
      <c r="BR254" s="150"/>
      <c r="BS254" s="150"/>
      <c r="BT254" s="150"/>
      <c r="BU254" s="150"/>
      <c r="BV254" s="150"/>
      <c r="BW254" s="150"/>
      <c r="BX254" s="150"/>
      <c r="BY254" s="150"/>
      <c r="BZ254" s="150"/>
      <c r="CA254" s="150"/>
      <c r="CB254" s="150"/>
      <c r="CC254" s="150"/>
      <c r="CD254" s="150"/>
      <c r="CE254" s="150"/>
      <c r="CF254" s="150"/>
      <c r="CG254" s="150"/>
      <c r="CH254" s="150"/>
      <c r="CI254" s="150"/>
      <c r="CJ254" s="150"/>
      <c r="CK254" s="150"/>
      <c r="CL254" s="150"/>
      <c r="CM254" s="150"/>
      <c r="CN254" s="150"/>
      <c r="CO254" s="150"/>
      <c r="CP254" s="150"/>
      <c r="CQ254" s="150"/>
      <c r="CR254" s="150"/>
      <c r="CS254" s="150"/>
      <c r="CT254" s="150"/>
      <c r="CU254" s="150"/>
      <c r="CV254" s="150"/>
      <c r="CW254" s="150"/>
      <c r="CX254" s="150"/>
      <c r="CY254" s="150"/>
      <c r="CZ254" s="150"/>
      <c r="DA254" s="150"/>
      <c r="DB254" s="150"/>
      <c r="DC254" s="150"/>
      <c r="DD254" s="150"/>
      <c r="DE254" s="150"/>
      <c r="DF254" s="150"/>
      <c r="DG254" s="150"/>
      <c r="DH254" s="150"/>
      <c r="DI254" s="150"/>
      <c r="DJ254" s="150"/>
      <c r="DK254" s="150"/>
      <c r="DL254" s="150"/>
      <c r="DM254" s="150"/>
      <c r="DN254" s="150"/>
      <c r="DO254" s="150"/>
      <c r="DP254" s="150"/>
      <c r="DQ254" s="150"/>
      <c r="DR254" s="150"/>
      <c r="DS254" s="150"/>
      <c r="DT254" s="150"/>
      <c r="DU254" s="150"/>
      <c r="DV254" s="150"/>
      <c r="DW254" s="150"/>
      <c r="DX254" s="150"/>
      <c r="DY254" s="150"/>
      <c r="DZ254" s="150"/>
      <c r="EA254" s="150"/>
      <c r="EB254" s="150"/>
      <c r="EC254" s="150"/>
      <c r="ED254" s="150"/>
      <c r="EE254" s="150"/>
      <c r="EF254" s="9"/>
      <c r="EG254" s="10"/>
      <c r="EH254" s="8"/>
      <c r="EI254" s="38"/>
    </row>
    <row r="255" spans="1:139" ht="79.5" customHeight="1" x14ac:dyDescent="0.25">
      <c r="A255" s="1"/>
      <c r="B255" s="1"/>
      <c r="C255" s="1"/>
      <c r="D255" s="1"/>
      <c r="E255" s="1"/>
      <c r="F255" s="1"/>
      <c r="G255" s="1"/>
      <c r="H255" s="1"/>
      <c r="I255" s="1"/>
      <c r="J255" s="1"/>
      <c r="K255" s="2"/>
      <c r="L255" s="2"/>
      <c r="M255" s="2"/>
      <c r="N255" s="1"/>
      <c r="O255" s="1"/>
      <c r="P255" s="1"/>
      <c r="Q255" s="1"/>
      <c r="R255" s="1"/>
      <c r="S255" s="3">
        <v>33</v>
      </c>
      <c r="T255" s="3"/>
      <c r="U255" s="4"/>
      <c r="V255" s="2"/>
      <c r="W255" s="2"/>
      <c r="X255" s="2"/>
      <c r="Y255" s="2"/>
      <c r="Z255" s="2"/>
      <c r="AA255" s="2"/>
      <c r="AB255" s="2"/>
      <c r="AC255" s="2"/>
      <c r="AD255" s="5"/>
      <c r="AE255" s="6"/>
      <c r="AF255" s="6"/>
      <c r="AG255" s="7"/>
      <c r="AH255" s="6"/>
      <c r="AI255" s="2"/>
      <c r="AJ255" s="2"/>
      <c r="AK255" s="6"/>
      <c r="AL255" s="6"/>
      <c r="AM255" s="6"/>
      <c r="AN255" s="2"/>
      <c r="AO255" s="3"/>
      <c r="AP255" s="8"/>
      <c r="AQ255" s="8"/>
      <c r="AR255" s="3"/>
      <c r="AS255" s="3"/>
      <c r="AT255" s="3"/>
      <c r="AU255" s="3"/>
      <c r="AV255" s="3"/>
      <c r="AW255" s="3"/>
      <c r="AX255" s="3"/>
      <c r="AY255" s="3"/>
      <c r="AZ255" s="3"/>
      <c r="BA255" s="3"/>
      <c r="BB255" s="3"/>
      <c r="BC255" s="3"/>
      <c r="BD255" s="3"/>
      <c r="BE255" s="3"/>
      <c r="BF255" s="3"/>
      <c r="BG255" s="3"/>
      <c r="BH255" s="3"/>
      <c r="BI255" s="3"/>
      <c r="BJ255" s="3"/>
      <c r="BK255" s="3"/>
      <c r="BL255" s="3"/>
      <c r="BM255" s="3"/>
      <c r="BN255" s="150"/>
      <c r="BO255" s="150"/>
      <c r="BP255" s="150"/>
      <c r="BQ255" s="150"/>
      <c r="BR255" s="150"/>
      <c r="BS255" s="150"/>
      <c r="BT255" s="150"/>
      <c r="BU255" s="150"/>
      <c r="BV255" s="150"/>
      <c r="BW255" s="150"/>
      <c r="BX255" s="150"/>
      <c r="BY255" s="150"/>
      <c r="BZ255" s="150"/>
      <c r="CA255" s="150"/>
      <c r="CB255" s="150"/>
      <c r="CC255" s="150"/>
      <c r="CD255" s="150"/>
      <c r="CE255" s="150"/>
      <c r="CF255" s="150"/>
      <c r="CG255" s="150"/>
      <c r="CH255" s="150"/>
      <c r="CI255" s="150"/>
      <c r="CJ255" s="150"/>
      <c r="CK255" s="150"/>
      <c r="CL255" s="150"/>
      <c r="CM255" s="150"/>
      <c r="CN255" s="150"/>
      <c r="CO255" s="150"/>
      <c r="CP255" s="150"/>
      <c r="CQ255" s="150"/>
      <c r="CR255" s="150"/>
      <c r="CS255" s="150"/>
      <c r="CT255" s="150"/>
      <c r="CU255" s="150"/>
      <c r="CV255" s="150"/>
      <c r="CW255" s="150"/>
      <c r="CX255" s="150"/>
      <c r="CY255" s="150"/>
      <c r="CZ255" s="150"/>
      <c r="DA255" s="150"/>
      <c r="DB255" s="150"/>
      <c r="DC255" s="150"/>
      <c r="DD255" s="150"/>
      <c r="DE255" s="150"/>
      <c r="DF255" s="150"/>
      <c r="DG255" s="150"/>
      <c r="DH255" s="150"/>
      <c r="DI255" s="150"/>
      <c r="DJ255" s="150"/>
      <c r="DK255" s="150"/>
      <c r="DL255" s="150"/>
      <c r="DM255" s="150"/>
      <c r="DN255" s="150"/>
      <c r="DO255" s="150"/>
      <c r="DP255" s="150"/>
      <c r="DQ255" s="150"/>
      <c r="DR255" s="150"/>
      <c r="DS255" s="150"/>
      <c r="DT255" s="150"/>
      <c r="DU255" s="150"/>
      <c r="DV255" s="150"/>
      <c r="DW255" s="150"/>
      <c r="DX255" s="150"/>
      <c r="DY255" s="150"/>
      <c r="DZ255" s="150"/>
      <c r="EA255" s="150"/>
      <c r="EB255" s="150"/>
      <c r="EC255" s="150"/>
      <c r="ED255" s="150"/>
      <c r="EE255" s="150"/>
      <c r="EF255" s="9"/>
      <c r="EG255" s="10"/>
      <c r="EH255" s="8"/>
      <c r="EI255" s="38"/>
    </row>
    <row r="256" spans="1:139" ht="408.75" customHeight="1" x14ac:dyDescent="0.25">
      <c r="A256" s="1"/>
      <c r="B256" s="1"/>
      <c r="C256" s="1"/>
      <c r="D256" s="1"/>
      <c r="E256" s="1"/>
      <c r="F256" s="1"/>
      <c r="G256" s="1"/>
      <c r="H256" s="1"/>
      <c r="I256" s="1"/>
      <c r="J256" s="1"/>
      <c r="K256" s="2"/>
      <c r="L256" s="2"/>
      <c r="M256" s="2"/>
      <c r="N256" s="1"/>
      <c r="O256" s="1"/>
      <c r="P256" s="1"/>
      <c r="Q256" s="1"/>
      <c r="R256" s="1"/>
      <c r="S256" s="3"/>
      <c r="T256" s="3"/>
      <c r="U256" s="4"/>
      <c r="V256" s="2"/>
      <c r="W256" s="2"/>
      <c r="X256" s="2"/>
      <c r="Y256" s="2"/>
      <c r="Z256" s="2"/>
      <c r="AA256" s="2"/>
      <c r="AB256" s="2"/>
      <c r="AC256" s="2"/>
      <c r="AD256" s="5"/>
      <c r="AE256" s="6"/>
      <c r="AF256" s="6"/>
      <c r="AG256" s="7"/>
      <c r="AH256" s="6"/>
      <c r="AI256" s="2"/>
      <c r="AJ256" s="2"/>
      <c r="AK256" s="6"/>
      <c r="AL256" s="6"/>
      <c r="AM256" s="6"/>
      <c r="AN256" s="2"/>
      <c r="AO256" s="3"/>
      <c r="AP256" s="8"/>
      <c r="AQ256" s="8"/>
      <c r="AR256" s="3"/>
      <c r="AS256" s="3"/>
      <c r="AT256" s="3"/>
      <c r="AU256" s="3"/>
      <c r="AV256" s="3"/>
      <c r="AW256" s="3"/>
      <c r="AX256" s="3"/>
      <c r="AY256" s="3"/>
      <c r="AZ256" s="3"/>
      <c r="BA256" s="3"/>
      <c r="BB256" s="3"/>
      <c r="BC256" s="3"/>
      <c r="BD256" s="3"/>
      <c r="BE256" s="3"/>
      <c r="BF256" s="3"/>
      <c r="BG256" s="3"/>
      <c r="BH256" s="3"/>
      <c r="BI256" s="3"/>
      <c r="BJ256" s="3"/>
      <c r="BK256" s="3"/>
      <c r="BL256" s="3"/>
      <c r="BM256" s="3"/>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9"/>
      <c r="EG256" s="10"/>
      <c r="EH256" s="8"/>
      <c r="EI256" s="38"/>
    </row>
    <row r="257" spans="1:139" ht="324" customHeight="1" x14ac:dyDescent="0.25">
      <c r="A257" s="1"/>
      <c r="B257" s="1"/>
      <c r="C257" s="1"/>
      <c r="D257" s="1"/>
      <c r="E257" s="1"/>
      <c r="F257" s="1"/>
      <c r="G257" s="1"/>
      <c r="H257" s="1"/>
      <c r="I257" s="1"/>
      <c r="J257" s="1"/>
      <c r="K257" s="2"/>
      <c r="L257" s="2"/>
      <c r="M257" s="2"/>
      <c r="N257" s="1"/>
      <c r="O257" s="1"/>
      <c r="P257" s="1"/>
      <c r="Q257" s="1"/>
      <c r="R257" s="1"/>
      <c r="S257" s="3"/>
      <c r="T257" s="3"/>
      <c r="U257" s="4"/>
      <c r="V257" s="2"/>
      <c r="W257" s="2"/>
      <c r="X257" s="2"/>
      <c r="Y257" s="2"/>
      <c r="Z257" s="2"/>
      <c r="AA257" s="2"/>
      <c r="AB257" s="2"/>
      <c r="AC257" s="2"/>
      <c r="AD257" s="5"/>
      <c r="AE257" s="6"/>
      <c r="AF257" s="6"/>
      <c r="AG257" s="7"/>
      <c r="AH257" s="6"/>
      <c r="AI257" s="2"/>
      <c r="AJ257" s="2"/>
      <c r="AK257" s="6"/>
      <c r="AL257" s="6"/>
      <c r="AM257" s="6"/>
      <c r="AN257" s="2"/>
      <c r="AO257" s="3"/>
      <c r="AP257" s="8"/>
      <c r="AQ257" s="8"/>
      <c r="AR257" s="3"/>
      <c r="AS257" s="3"/>
      <c r="AT257" s="3"/>
      <c r="AU257" s="3"/>
      <c r="AV257" s="3"/>
      <c r="AW257" s="3"/>
      <c r="AX257" s="3"/>
      <c r="AY257" s="3"/>
      <c r="AZ257" s="3"/>
      <c r="BA257" s="3"/>
      <c r="BB257" s="3"/>
      <c r="BC257" s="3"/>
      <c r="BD257" s="3"/>
      <c r="BE257" s="3"/>
      <c r="BF257" s="3"/>
      <c r="BG257" s="3"/>
      <c r="BH257" s="3"/>
      <c r="BI257" s="3"/>
      <c r="BJ257" s="3"/>
      <c r="BK257" s="3"/>
      <c r="BL257" s="3"/>
      <c r="BM257" s="3"/>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9"/>
      <c r="EG257" s="10"/>
      <c r="EH257" s="8"/>
      <c r="EI257" s="11"/>
    </row>
    <row r="258" spans="1:139" ht="14.25" customHeight="1" x14ac:dyDescent="0.25">
      <c r="A258" s="1"/>
      <c r="B258" s="1"/>
      <c r="C258" s="1"/>
      <c r="D258" s="1"/>
      <c r="E258" s="1"/>
      <c r="F258" s="1"/>
      <c r="G258" s="1"/>
      <c r="H258" s="1"/>
      <c r="I258" s="1"/>
      <c r="J258" s="1"/>
      <c r="K258" s="2"/>
      <c r="L258" s="2"/>
      <c r="M258" s="2"/>
      <c r="N258" s="1"/>
      <c r="O258" s="1"/>
      <c r="P258" s="1"/>
      <c r="Q258" s="1"/>
      <c r="R258" s="1"/>
      <c r="S258" s="3"/>
      <c r="T258" s="3"/>
      <c r="U258" s="4"/>
      <c r="V258" s="2"/>
      <c r="W258" s="2"/>
      <c r="X258" s="2"/>
      <c r="Y258" s="2"/>
      <c r="Z258" s="2"/>
      <c r="AA258" s="2"/>
      <c r="AB258" s="2"/>
      <c r="AC258" s="2"/>
      <c r="AD258" s="5"/>
      <c r="AE258" s="6"/>
      <c r="AF258" s="6"/>
      <c r="AG258" s="7"/>
      <c r="AH258" s="6"/>
      <c r="AI258" s="2"/>
      <c r="AJ258" s="2"/>
      <c r="AK258" s="6"/>
      <c r="AL258" s="6"/>
      <c r="AM258" s="6"/>
      <c r="AN258" s="2"/>
      <c r="AO258" s="3"/>
      <c r="AP258" s="8"/>
      <c r="AQ258" s="8"/>
      <c r="AR258" s="3"/>
      <c r="AS258" s="3"/>
      <c r="AT258" s="3"/>
      <c r="AU258" s="3"/>
      <c r="AV258" s="3"/>
      <c r="AW258" s="3"/>
      <c r="AX258" s="3"/>
      <c r="AY258" s="3"/>
      <c r="AZ258" s="3"/>
      <c r="BA258" s="3"/>
      <c r="BB258" s="3"/>
      <c r="BC258" s="3"/>
      <c r="BD258" s="3"/>
      <c r="BE258" s="3"/>
      <c r="BF258" s="3"/>
      <c r="BG258" s="3"/>
      <c r="BH258" s="3"/>
      <c r="BI258" s="3"/>
      <c r="BJ258" s="3"/>
      <c r="BK258" s="3"/>
      <c r="BL258" s="3"/>
      <c r="BM258" s="3"/>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9"/>
      <c r="EG258" s="10"/>
      <c r="EH258" s="8"/>
      <c r="EI258" s="11"/>
    </row>
    <row r="259" spans="1:139" ht="14.25" customHeight="1" x14ac:dyDescent="0.25">
      <c r="A259" s="1"/>
      <c r="B259" s="1"/>
      <c r="C259" s="1"/>
      <c r="D259" s="1"/>
      <c r="E259" s="1"/>
      <c r="F259" s="1"/>
      <c r="G259" s="1"/>
      <c r="H259" s="1"/>
      <c r="I259" s="1"/>
      <c r="J259" s="1"/>
      <c r="K259" s="2"/>
      <c r="L259" s="2"/>
      <c r="M259" s="2"/>
      <c r="N259" s="1"/>
      <c r="O259" s="1"/>
      <c r="P259" s="1"/>
      <c r="Q259" s="1"/>
      <c r="R259" s="1"/>
      <c r="S259" s="3"/>
      <c r="T259" s="3"/>
      <c r="U259" s="4"/>
      <c r="V259" s="2"/>
      <c r="W259" s="2"/>
      <c r="X259" s="2"/>
      <c r="Y259" s="2"/>
      <c r="Z259" s="2"/>
      <c r="AA259" s="2"/>
      <c r="AB259" s="2"/>
      <c r="AC259" s="2"/>
      <c r="AD259" s="5"/>
      <c r="AE259" s="6"/>
      <c r="AF259" s="6"/>
      <c r="AG259" s="7"/>
      <c r="AH259" s="6"/>
      <c r="AI259" s="2"/>
      <c r="AJ259" s="2"/>
      <c r="AK259" s="6"/>
      <c r="AL259" s="6"/>
      <c r="AM259" s="6"/>
      <c r="AN259" s="2"/>
      <c r="AO259" s="3"/>
      <c r="AP259" s="8"/>
      <c r="AQ259" s="8"/>
      <c r="AR259" s="3"/>
      <c r="AS259" s="3"/>
      <c r="AT259" s="3"/>
      <c r="AU259" s="3"/>
      <c r="AV259" s="3"/>
      <c r="AW259" s="3"/>
      <c r="AX259" s="3"/>
      <c r="AY259" s="3"/>
      <c r="AZ259" s="3"/>
      <c r="BA259" s="3"/>
      <c r="BB259" s="3"/>
      <c r="BC259" s="3"/>
      <c r="BD259" s="3"/>
      <c r="BE259" s="3"/>
      <c r="BF259" s="3"/>
      <c r="BG259" s="3"/>
      <c r="BH259" s="3"/>
      <c r="BI259" s="3"/>
      <c r="BJ259" s="3"/>
      <c r="BK259" s="3"/>
      <c r="BL259" s="3"/>
      <c r="BM259" s="3"/>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9"/>
      <c r="EG259" s="10"/>
      <c r="EH259" s="8"/>
      <c r="EI259" s="11"/>
    </row>
    <row r="260" spans="1:139" ht="14.25" customHeight="1" x14ac:dyDescent="0.25">
      <c r="A260" s="1"/>
      <c r="B260" s="1"/>
      <c r="C260" s="1"/>
      <c r="D260" s="1"/>
      <c r="E260" s="1"/>
      <c r="F260" s="1"/>
      <c r="G260" s="1"/>
      <c r="H260" s="1"/>
      <c r="I260" s="1"/>
      <c r="J260" s="1"/>
      <c r="K260" s="2"/>
      <c r="L260" s="2"/>
      <c r="M260" s="2"/>
      <c r="N260" s="1"/>
      <c r="O260" s="1"/>
      <c r="P260" s="1"/>
      <c r="Q260" s="1"/>
      <c r="R260" s="1"/>
      <c r="S260" s="3"/>
      <c r="T260" s="3"/>
      <c r="U260" s="4"/>
      <c r="V260" s="2"/>
      <c r="W260" s="2"/>
      <c r="X260" s="2"/>
      <c r="Y260" s="2"/>
      <c r="Z260" s="2"/>
      <c r="AA260" s="2"/>
      <c r="AB260" s="2"/>
      <c r="AC260" s="2"/>
      <c r="AD260" s="5"/>
      <c r="AE260" s="6"/>
      <c r="AF260" s="6"/>
      <c r="AG260" s="7"/>
      <c r="AH260" s="6"/>
      <c r="AI260" s="2"/>
      <c r="AJ260" s="2"/>
      <c r="AK260" s="6"/>
      <c r="AL260" s="6"/>
      <c r="AM260" s="6"/>
      <c r="AN260" s="2"/>
      <c r="AO260" s="3"/>
      <c r="AP260" s="8"/>
      <c r="AQ260" s="8"/>
      <c r="AR260" s="3"/>
      <c r="AS260" s="3"/>
      <c r="AT260" s="3"/>
      <c r="AU260" s="3"/>
      <c r="AV260" s="3"/>
      <c r="AW260" s="3"/>
      <c r="AX260" s="3"/>
      <c r="AY260" s="3"/>
      <c r="AZ260" s="3"/>
      <c r="BA260" s="3"/>
      <c r="BB260" s="3"/>
      <c r="BC260" s="3"/>
      <c r="BD260" s="3"/>
      <c r="BE260" s="3"/>
      <c r="BF260" s="3"/>
      <c r="BG260" s="3"/>
      <c r="BH260" s="3"/>
      <c r="BI260" s="3"/>
      <c r="BJ260" s="3"/>
      <c r="BK260" s="3"/>
      <c r="BL260" s="3"/>
      <c r="BM260" s="3"/>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9"/>
      <c r="EG260" s="10"/>
      <c r="EH260" s="8"/>
      <c r="EI260" s="11"/>
    </row>
    <row r="261" spans="1:139" ht="14.25" customHeight="1" x14ac:dyDescent="0.25">
      <c r="A261" s="1"/>
      <c r="B261" s="1"/>
      <c r="C261" s="1"/>
      <c r="D261" s="1"/>
      <c r="E261" s="1"/>
      <c r="F261" s="1"/>
      <c r="G261" s="1"/>
      <c r="H261" s="1"/>
      <c r="I261" s="1"/>
      <c r="J261" s="1"/>
      <c r="K261" s="2"/>
      <c r="L261" s="2"/>
      <c r="M261" s="2"/>
      <c r="N261" s="1"/>
      <c r="O261" s="1"/>
      <c r="P261" s="1"/>
      <c r="Q261" s="1"/>
      <c r="R261" s="1"/>
      <c r="S261" s="3"/>
      <c r="T261" s="3"/>
      <c r="U261" s="4"/>
      <c r="V261" s="2"/>
      <c r="W261" s="2"/>
      <c r="X261" s="2"/>
      <c r="Y261" s="2"/>
      <c r="Z261" s="2"/>
      <c r="AA261" s="2"/>
      <c r="AB261" s="2"/>
      <c r="AC261" s="2"/>
      <c r="AD261" s="5"/>
      <c r="AE261" s="6"/>
      <c r="AF261" s="6"/>
      <c r="AG261" s="7"/>
      <c r="AH261" s="6"/>
      <c r="AI261" s="2"/>
      <c r="AJ261" s="2"/>
      <c r="AK261" s="6"/>
      <c r="AL261" s="6"/>
      <c r="AM261" s="6"/>
      <c r="AN261" s="2"/>
      <c r="AO261" s="3"/>
      <c r="AP261" s="8"/>
      <c r="AQ261" s="8"/>
      <c r="AR261" s="3"/>
      <c r="AS261" s="3"/>
      <c r="AT261" s="3"/>
      <c r="AU261" s="3"/>
      <c r="AV261" s="3"/>
      <c r="AW261" s="3"/>
      <c r="AX261" s="3"/>
      <c r="AY261" s="3"/>
      <c r="AZ261" s="3"/>
      <c r="BA261" s="3"/>
      <c r="BB261" s="3"/>
      <c r="BC261" s="3"/>
      <c r="BD261" s="3"/>
      <c r="BE261" s="3"/>
      <c r="BF261" s="3"/>
      <c r="BG261" s="3"/>
      <c r="BH261" s="3"/>
      <c r="BI261" s="3"/>
      <c r="BJ261" s="3"/>
      <c r="BK261" s="3"/>
      <c r="BL261" s="3"/>
      <c r="BM261" s="3"/>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9"/>
      <c r="EG261" s="10"/>
      <c r="EH261" s="8"/>
      <c r="EI261" s="11"/>
    </row>
    <row r="262" spans="1:139" ht="14.25" customHeight="1" x14ac:dyDescent="0.25">
      <c r="A262" s="1"/>
      <c r="B262" s="1"/>
      <c r="C262" s="1"/>
      <c r="D262" s="1"/>
      <c r="E262" s="1"/>
      <c r="F262" s="1"/>
      <c r="G262" s="1"/>
      <c r="H262" s="1"/>
      <c r="I262" s="1"/>
      <c r="J262" s="1"/>
      <c r="K262" s="2"/>
      <c r="L262" s="2"/>
      <c r="M262" s="2"/>
      <c r="N262" s="1"/>
      <c r="O262" s="1"/>
      <c r="P262" s="1"/>
      <c r="Q262" s="1"/>
      <c r="R262" s="1"/>
      <c r="S262" s="3"/>
      <c r="T262" s="3"/>
      <c r="U262" s="4"/>
      <c r="V262" s="2"/>
      <c r="W262" s="2"/>
      <c r="X262" s="2"/>
      <c r="Y262" s="2"/>
      <c r="Z262" s="2"/>
      <c r="AA262" s="2"/>
      <c r="AB262" s="2"/>
      <c r="AC262" s="2"/>
      <c r="AD262" s="5"/>
      <c r="AE262" s="6"/>
      <c r="AF262" s="6"/>
      <c r="AG262" s="7"/>
      <c r="AH262" s="6"/>
      <c r="AI262" s="2"/>
      <c r="AJ262" s="2"/>
      <c r="AK262" s="6"/>
      <c r="AL262" s="6"/>
      <c r="AM262" s="6"/>
      <c r="AN262" s="2"/>
      <c r="AO262" s="3"/>
      <c r="AP262" s="8"/>
      <c r="AQ262" s="8"/>
      <c r="AR262" s="3"/>
      <c r="AS262" s="3"/>
      <c r="AT262" s="3"/>
      <c r="AU262" s="3"/>
      <c r="AV262" s="3"/>
      <c r="AW262" s="3"/>
      <c r="AX262" s="3"/>
      <c r="AY262" s="3"/>
      <c r="AZ262" s="3"/>
      <c r="BA262" s="3"/>
      <c r="BB262" s="3"/>
      <c r="BC262" s="3"/>
      <c r="BD262" s="3"/>
      <c r="BE262" s="3"/>
      <c r="BF262" s="3"/>
      <c r="BG262" s="3"/>
      <c r="BH262" s="3"/>
      <c r="BI262" s="3"/>
      <c r="BJ262" s="3"/>
      <c r="BK262" s="3"/>
      <c r="BL262" s="3"/>
      <c r="BM262" s="3"/>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9"/>
      <c r="EG262" s="10"/>
      <c r="EH262" s="8"/>
      <c r="EI262" s="11"/>
    </row>
    <row r="263" spans="1:139" ht="14.25" customHeight="1" x14ac:dyDescent="0.25">
      <c r="A263" s="1"/>
      <c r="B263" s="1"/>
      <c r="C263" s="1"/>
      <c r="D263" s="1"/>
      <c r="E263" s="1"/>
      <c r="F263" s="1"/>
      <c r="G263" s="1"/>
      <c r="H263" s="1"/>
      <c r="I263" s="1"/>
      <c r="J263" s="1"/>
      <c r="K263" s="2"/>
      <c r="L263" s="2"/>
      <c r="M263" s="2"/>
      <c r="N263" s="1"/>
      <c r="O263" s="1"/>
      <c r="P263" s="1"/>
      <c r="Q263" s="1"/>
      <c r="R263" s="1"/>
      <c r="S263" s="3"/>
      <c r="T263" s="3"/>
      <c r="U263" s="4"/>
      <c r="V263" s="2"/>
      <c r="W263" s="2"/>
      <c r="X263" s="2"/>
      <c r="Y263" s="2"/>
      <c r="Z263" s="2"/>
      <c r="AA263" s="2"/>
      <c r="AB263" s="2"/>
      <c r="AC263" s="2"/>
      <c r="AD263" s="5"/>
      <c r="AE263" s="6"/>
      <c r="AF263" s="6"/>
      <c r="AG263" s="7"/>
      <c r="AH263" s="6"/>
      <c r="AI263" s="2"/>
      <c r="AJ263" s="2"/>
      <c r="AK263" s="6"/>
      <c r="AL263" s="6"/>
      <c r="AM263" s="6"/>
      <c r="AN263" s="2"/>
      <c r="AO263" s="3"/>
      <c r="AP263" s="8"/>
      <c r="AQ263" s="8"/>
      <c r="AR263" s="3"/>
      <c r="AS263" s="3"/>
      <c r="AT263" s="3"/>
      <c r="AU263" s="3"/>
      <c r="AV263" s="3"/>
      <c r="AW263" s="3"/>
      <c r="AX263" s="3"/>
      <c r="AY263" s="3"/>
      <c r="AZ263" s="3"/>
      <c r="BA263" s="3"/>
      <c r="BB263" s="3"/>
      <c r="BC263" s="3"/>
      <c r="BD263" s="3"/>
      <c r="BE263" s="3"/>
      <c r="BF263" s="3"/>
      <c r="BG263" s="3"/>
      <c r="BH263" s="3"/>
      <c r="BI263" s="3"/>
      <c r="BJ263" s="3"/>
      <c r="BK263" s="3"/>
      <c r="BL263" s="3"/>
      <c r="BM263" s="3"/>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9"/>
      <c r="EG263" s="10"/>
      <c r="EH263" s="8"/>
      <c r="EI263" s="11"/>
    </row>
    <row r="264" spans="1:139" ht="14.25" customHeight="1" x14ac:dyDescent="0.25">
      <c r="A264" s="1"/>
      <c r="B264" s="1"/>
      <c r="C264" s="1"/>
      <c r="D264" s="1"/>
      <c r="E264" s="1"/>
      <c r="F264" s="1"/>
      <c r="G264" s="1"/>
      <c r="H264" s="1"/>
      <c r="I264" s="1"/>
      <c r="J264" s="1"/>
      <c r="K264" s="2"/>
      <c r="L264" s="2"/>
      <c r="M264" s="2"/>
      <c r="N264" s="1"/>
      <c r="O264" s="1"/>
      <c r="P264" s="1"/>
      <c r="Q264" s="1"/>
      <c r="R264" s="1"/>
      <c r="S264" s="3"/>
      <c r="T264" s="3"/>
      <c r="U264" s="4"/>
      <c r="V264" s="2"/>
      <c r="W264" s="2"/>
      <c r="X264" s="2"/>
      <c r="Y264" s="2"/>
      <c r="Z264" s="2"/>
      <c r="AA264" s="2"/>
      <c r="AB264" s="2"/>
      <c r="AC264" s="2"/>
      <c r="AD264" s="5"/>
      <c r="AE264" s="6"/>
      <c r="AF264" s="6"/>
      <c r="AG264" s="7"/>
      <c r="AH264" s="6"/>
      <c r="AI264" s="2"/>
      <c r="AJ264" s="2"/>
      <c r="AK264" s="6"/>
      <c r="AL264" s="6"/>
      <c r="AM264" s="6"/>
      <c r="AN264" s="2"/>
      <c r="AO264" s="3"/>
      <c r="AP264" s="8"/>
      <c r="AQ264" s="8"/>
      <c r="AR264" s="3"/>
      <c r="AS264" s="3"/>
      <c r="AT264" s="3"/>
      <c r="AU264" s="3"/>
      <c r="AV264" s="3"/>
      <c r="AW264" s="3"/>
      <c r="AX264" s="3"/>
      <c r="AY264" s="3"/>
      <c r="AZ264" s="3"/>
      <c r="BA264" s="3"/>
      <c r="BB264" s="3"/>
      <c r="BC264" s="3"/>
      <c r="BD264" s="3"/>
      <c r="BE264" s="3"/>
      <c r="BF264" s="3"/>
      <c r="BG264" s="3"/>
      <c r="BH264" s="3"/>
      <c r="BI264" s="3"/>
      <c r="BJ264" s="3"/>
      <c r="BK264" s="3"/>
      <c r="BL264" s="3"/>
      <c r="BM264" s="3"/>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9"/>
      <c r="EG264" s="10"/>
      <c r="EH264" s="8"/>
      <c r="EI264" s="11"/>
    </row>
    <row r="265" spans="1:139" ht="14.25" customHeight="1" x14ac:dyDescent="0.25">
      <c r="A265" s="1"/>
      <c r="B265" s="1"/>
      <c r="C265" s="1"/>
      <c r="D265" s="1"/>
      <c r="E265" s="1"/>
      <c r="F265" s="1"/>
      <c r="G265" s="1"/>
      <c r="H265" s="1"/>
      <c r="I265" s="1"/>
      <c r="J265" s="1"/>
      <c r="K265" s="2"/>
      <c r="L265" s="2"/>
      <c r="M265" s="2"/>
      <c r="N265" s="1"/>
      <c r="O265" s="1"/>
      <c r="P265" s="1"/>
      <c r="Q265" s="1"/>
      <c r="R265" s="1"/>
      <c r="S265" s="3"/>
      <c r="T265" s="3"/>
      <c r="U265" s="4"/>
      <c r="V265" s="2"/>
      <c r="W265" s="2"/>
      <c r="X265" s="2"/>
      <c r="Y265" s="2"/>
      <c r="Z265" s="2"/>
      <c r="AA265" s="2"/>
      <c r="AB265" s="2"/>
      <c r="AC265" s="2"/>
      <c r="AD265" s="5"/>
      <c r="AE265" s="6"/>
      <c r="AF265" s="6"/>
      <c r="AG265" s="7"/>
      <c r="AH265" s="6"/>
      <c r="AI265" s="2"/>
      <c r="AJ265" s="2"/>
      <c r="AK265" s="6"/>
      <c r="AL265" s="6"/>
      <c r="AM265" s="6"/>
      <c r="AN265" s="2"/>
      <c r="AO265" s="3"/>
      <c r="AP265" s="8"/>
      <c r="AQ265" s="8"/>
      <c r="AR265" s="3"/>
      <c r="AS265" s="3"/>
      <c r="AT265" s="3"/>
      <c r="AU265" s="3"/>
      <c r="AV265" s="3"/>
      <c r="AW265" s="3"/>
      <c r="AX265" s="3"/>
      <c r="AY265" s="3"/>
      <c r="AZ265" s="3"/>
      <c r="BA265" s="3"/>
      <c r="BB265" s="3"/>
      <c r="BC265" s="3"/>
      <c r="BD265" s="3"/>
      <c r="BE265" s="3"/>
      <c r="BF265" s="3"/>
      <c r="BG265" s="3"/>
      <c r="BH265" s="3"/>
      <c r="BI265" s="3"/>
      <c r="BJ265" s="3"/>
      <c r="BK265" s="3"/>
      <c r="BL265" s="3"/>
      <c r="BM265" s="3"/>
      <c r="BN265" s="151"/>
      <c r="BO265" s="151"/>
      <c r="BP265" s="151"/>
      <c r="BQ265" s="151"/>
      <c r="BR265" s="151"/>
      <c r="BS265" s="151"/>
      <c r="BT265" s="151"/>
      <c r="BU265" s="151"/>
      <c r="BV265" s="151"/>
      <c r="BW265" s="151"/>
      <c r="BX265" s="151"/>
      <c r="BY265" s="151"/>
      <c r="BZ265" s="151"/>
      <c r="CA265" s="151"/>
      <c r="CB265" s="151"/>
      <c r="CC265" s="151"/>
      <c r="CD265" s="151"/>
      <c r="CE265" s="151"/>
      <c r="CF265" s="151"/>
      <c r="CG265" s="151"/>
      <c r="CH265" s="151"/>
      <c r="CI265" s="151"/>
      <c r="CJ265" s="151"/>
      <c r="CK265" s="151"/>
      <c r="CL265" s="151"/>
      <c r="CM265" s="151"/>
      <c r="CN265" s="151"/>
      <c r="CO265" s="151"/>
      <c r="CP265" s="151"/>
      <c r="CQ265" s="151"/>
      <c r="CR265" s="151"/>
      <c r="CS265" s="151"/>
      <c r="CT265" s="151"/>
      <c r="CU265" s="151"/>
      <c r="CV265" s="151"/>
      <c r="CW265" s="151"/>
      <c r="CX265" s="151"/>
      <c r="CY265" s="151"/>
      <c r="CZ265" s="151"/>
      <c r="DA265" s="151"/>
      <c r="DB265" s="151"/>
      <c r="DC265" s="151"/>
      <c r="DD265" s="151"/>
      <c r="DE265" s="151"/>
      <c r="DF265" s="151"/>
      <c r="DG265" s="151"/>
      <c r="DH265" s="151"/>
      <c r="DI265" s="151"/>
      <c r="DJ265" s="151"/>
      <c r="DK265" s="151"/>
      <c r="DL265" s="151"/>
      <c r="DM265" s="151"/>
      <c r="DN265" s="151"/>
      <c r="DO265" s="151"/>
      <c r="DP265" s="151"/>
      <c r="DQ265" s="151"/>
      <c r="DR265" s="151"/>
      <c r="DS265" s="151"/>
      <c r="DT265" s="151"/>
      <c r="DU265" s="151"/>
      <c r="DV265" s="151"/>
      <c r="DW265" s="151"/>
      <c r="DX265" s="151"/>
      <c r="DY265" s="151"/>
      <c r="DZ265" s="151"/>
      <c r="EA265" s="151"/>
      <c r="EB265" s="151"/>
      <c r="EC265" s="151"/>
      <c r="ED265" s="151"/>
      <c r="EE265" s="151"/>
      <c r="EF265" s="9"/>
      <c r="EG265" s="10"/>
      <c r="EH265" s="8"/>
      <c r="EI265" s="11"/>
    </row>
    <row r="266" spans="1:139" ht="14.25" customHeight="1" x14ac:dyDescent="0.25">
      <c r="A266" s="1"/>
      <c r="B266" s="1"/>
      <c r="C266" s="1"/>
      <c r="D266" s="1"/>
      <c r="E266" s="1"/>
      <c r="F266" s="1"/>
      <c r="G266" s="1"/>
      <c r="H266" s="1"/>
      <c r="I266" s="1"/>
      <c r="J266" s="1"/>
      <c r="K266" s="2"/>
      <c r="L266" s="2"/>
      <c r="M266" s="2"/>
      <c r="N266" s="1"/>
      <c r="O266" s="1"/>
      <c r="P266" s="1"/>
      <c r="Q266" s="1"/>
      <c r="R266" s="1"/>
      <c r="S266" s="3"/>
      <c r="T266" s="3"/>
      <c r="U266" s="4"/>
      <c r="V266" s="2"/>
      <c r="W266" s="2"/>
      <c r="X266" s="2"/>
      <c r="Y266" s="2"/>
      <c r="Z266" s="2"/>
      <c r="AA266" s="2"/>
      <c r="AB266" s="2"/>
      <c r="AC266" s="2"/>
      <c r="AD266" s="5"/>
      <c r="AE266" s="6"/>
      <c r="AF266" s="6"/>
      <c r="AG266" s="7"/>
      <c r="AH266" s="6"/>
      <c r="AI266" s="2"/>
      <c r="AJ266" s="2"/>
      <c r="AK266" s="6"/>
      <c r="AL266" s="6"/>
      <c r="AM266" s="6"/>
      <c r="AN266" s="2"/>
      <c r="AP266" s="8"/>
      <c r="AQ266" s="8"/>
      <c r="AR266" s="3"/>
      <c r="AS266" s="3"/>
      <c r="AT266" s="3"/>
      <c r="AU266" s="3"/>
      <c r="AV266" s="3"/>
      <c r="AW266" s="3"/>
      <c r="AX266" s="3"/>
      <c r="AY266" s="3"/>
      <c r="AZ266" s="3"/>
      <c r="BA266" s="3"/>
      <c r="BB266" s="3"/>
      <c r="BC266" s="3"/>
      <c r="BD266" s="3"/>
      <c r="BE266" s="3"/>
      <c r="BF266" s="3"/>
      <c r="BG266" s="3"/>
      <c r="BH266" s="3"/>
      <c r="BI266" s="3"/>
      <c r="BJ266" s="3"/>
      <c r="BK266" s="3"/>
      <c r="BL266" s="3"/>
      <c r="BM266" s="3"/>
      <c r="BN266" s="150"/>
      <c r="BO266" s="150"/>
      <c r="BP266" s="150"/>
      <c r="BQ266" s="150"/>
      <c r="BR266" s="150"/>
      <c r="BS266" s="150"/>
      <c r="BT266" s="150"/>
      <c r="BU266" s="150"/>
      <c r="BV266" s="150"/>
      <c r="BW266" s="150"/>
      <c r="BX266" s="150"/>
      <c r="BY266" s="150"/>
      <c r="BZ266" s="150"/>
      <c r="CA266" s="150"/>
      <c r="CB266" s="150"/>
      <c r="CC266" s="150"/>
      <c r="CD266" s="150"/>
      <c r="CE266" s="150"/>
      <c r="CF266" s="150"/>
      <c r="CG266" s="150"/>
      <c r="CH266" s="150"/>
      <c r="CI266" s="150"/>
      <c r="CJ266" s="150"/>
      <c r="CK266" s="150"/>
      <c r="CL266" s="150"/>
      <c r="CM266" s="150"/>
      <c r="CN266" s="150"/>
      <c r="CO266" s="150"/>
      <c r="CP266" s="150"/>
      <c r="CQ266" s="150"/>
      <c r="CR266" s="150"/>
      <c r="CS266" s="150"/>
      <c r="CT266" s="150"/>
      <c r="CU266" s="150"/>
      <c r="CV266" s="150"/>
      <c r="CW266" s="150"/>
      <c r="CX266" s="150"/>
      <c r="CY266" s="150"/>
      <c r="CZ266" s="150"/>
      <c r="DA266" s="150"/>
      <c r="DB266" s="150"/>
      <c r="DC266" s="150"/>
      <c r="DD266" s="150"/>
      <c r="DE266" s="150"/>
      <c r="DF266" s="150"/>
      <c r="DG266" s="150"/>
      <c r="DH266" s="150"/>
      <c r="DI266" s="150"/>
      <c r="DJ266" s="150"/>
      <c r="DK266" s="150"/>
      <c r="DL266" s="150"/>
      <c r="DM266" s="150"/>
      <c r="DN266" s="150"/>
      <c r="DO266" s="150"/>
      <c r="DP266" s="150"/>
      <c r="DQ266" s="150"/>
      <c r="DR266" s="150"/>
      <c r="DS266" s="150"/>
      <c r="DT266" s="150"/>
      <c r="DU266" s="150"/>
      <c r="DV266" s="150"/>
      <c r="DW266" s="150"/>
      <c r="DX266" s="150"/>
      <c r="DY266" s="150"/>
      <c r="DZ266" s="150"/>
      <c r="EA266" s="150"/>
      <c r="EB266" s="150"/>
      <c r="EC266" s="150"/>
      <c r="ED266" s="150"/>
      <c r="EE266" s="150"/>
      <c r="EF266" s="9"/>
      <c r="EG266" s="10"/>
      <c r="EH266" s="8"/>
      <c r="EI266" s="11"/>
    </row>
  </sheetData>
  <mergeCells count="1475">
    <mergeCell ref="AP247:AP249"/>
    <mergeCell ref="AH76:AH77"/>
    <mergeCell ref="AG76:AG77"/>
    <mergeCell ref="AE74:AE77"/>
    <mergeCell ref="AD74:AD77"/>
    <mergeCell ref="AC74:AC77"/>
    <mergeCell ref="AB74:AB77"/>
    <mergeCell ref="AA74:AA77"/>
    <mergeCell ref="Z74:Z77"/>
    <mergeCell ref="Y74:Y77"/>
    <mergeCell ref="X74:X77"/>
    <mergeCell ref="W74:W77"/>
    <mergeCell ref="P74:P77"/>
    <mergeCell ref="O74:O77"/>
    <mergeCell ref="AF74:AF77"/>
    <mergeCell ref="N74:N77"/>
    <mergeCell ref="M74:M77"/>
    <mergeCell ref="AF246:AF251"/>
    <mergeCell ref="AI247:AI249"/>
    <mergeCell ref="U206:U226"/>
    <mergeCell ref="V206:V226"/>
    <mergeCell ref="AC137:AC138"/>
    <mergeCell ref="W137:W138"/>
    <mergeCell ref="V137:V138"/>
    <mergeCell ref="U137:U138"/>
    <mergeCell ref="AD139:AD181"/>
    <mergeCell ref="U182:U205"/>
    <mergeCell ref="V182:V205"/>
    <mergeCell ref="AA182:AA205"/>
    <mergeCell ref="Z182:Z205"/>
    <mergeCell ref="AD182:AD205"/>
    <mergeCell ref="AC182:AC205"/>
    <mergeCell ref="EG241:EG245"/>
    <mergeCell ref="DQ241:DQ245"/>
    <mergeCell ref="DC241:DC245"/>
    <mergeCell ref="DQ246:DQ251"/>
    <mergeCell ref="EE246:EE251"/>
    <mergeCell ref="EG246:EG250"/>
    <mergeCell ref="CA246:CA251"/>
    <mergeCell ref="CA241:CA245"/>
    <mergeCell ref="CO246:CO251"/>
    <mergeCell ref="DC246:DC251"/>
    <mergeCell ref="CO241:CO245"/>
    <mergeCell ref="AO247:AO249"/>
    <mergeCell ref="AR241:AR251"/>
    <mergeCell ref="AQ247:AQ249"/>
    <mergeCell ref="AW246:AW248"/>
    <mergeCell ref="AV135:AV136"/>
    <mergeCell ref="AV131:AV132"/>
    <mergeCell ref="AW133:AW134"/>
    <mergeCell ref="AX133:AX134"/>
    <mergeCell ref="AX131:AX132"/>
    <mergeCell ref="AW135:AW136"/>
    <mergeCell ref="AX135:AX136"/>
    <mergeCell ref="AS78:AS190"/>
    <mergeCell ref="AR78:AR190"/>
    <mergeCell ref="AU78:AU190"/>
    <mergeCell ref="AQ144:AQ181"/>
    <mergeCell ref="BA133:BA134"/>
    <mergeCell ref="BE227:BE231"/>
    <mergeCell ref="AW227:AW231"/>
    <mergeCell ref="BH137:BH138"/>
    <mergeCell ref="BC139:BC143"/>
    <mergeCell ref="BC227:BC231"/>
    <mergeCell ref="BJ42:BJ43"/>
    <mergeCell ref="BL44:BL45"/>
    <mergeCell ref="BK44:BK45"/>
    <mergeCell ref="BA78:BA114"/>
    <mergeCell ref="BA115:BA127"/>
    <mergeCell ref="BL15:BL40"/>
    <mergeCell ref="BK15:BK40"/>
    <mergeCell ref="BG66:BG67"/>
    <mergeCell ref="BF66:BF67"/>
    <mergeCell ref="BJ115:BJ127"/>
    <mergeCell ref="BM131:BM132"/>
    <mergeCell ref="BL131:BL132"/>
    <mergeCell ref="BK131:BK132"/>
    <mergeCell ref="BN131:BN132"/>
    <mergeCell ref="BB58:BB65"/>
    <mergeCell ref="BC58:BC65"/>
    <mergeCell ref="BD58:BD65"/>
    <mergeCell ref="BH44:BH45"/>
    <mergeCell ref="BM44:BM45"/>
    <mergeCell ref="BI66:BI67"/>
    <mergeCell ref="BI50:BI52"/>
    <mergeCell ref="BH50:BH52"/>
    <mergeCell ref="BM58:BM65"/>
    <mergeCell ref="BK58:BK65"/>
    <mergeCell ref="BL58:BL65"/>
    <mergeCell ref="BM66:BM67"/>
    <mergeCell ref="BD50:BD52"/>
    <mergeCell ref="BN15:BN40"/>
    <mergeCell ref="BE15:BE40"/>
    <mergeCell ref="BD15:BD40"/>
    <mergeCell ref="BC15:BC40"/>
    <mergeCell ref="BJ50:BJ52"/>
    <mergeCell ref="BL50:BL52"/>
    <mergeCell ref="BK50:BK52"/>
    <mergeCell ref="BI42:BI43"/>
    <mergeCell ref="BH42:BH43"/>
    <mergeCell ref="BH133:BH134"/>
    <mergeCell ref="BI58:BI65"/>
    <mergeCell ref="BJ58:BJ65"/>
    <mergeCell ref="BM42:BM43"/>
    <mergeCell ref="BB135:BB136"/>
    <mergeCell ref="BC135:BC136"/>
    <mergeCell ref="BC115:BC127"/>
    <mergeCell ref="BG135:BG136"/>
    <mergeCell ref="BB78:BB114"/>
    <mergeCell ref="BB115:BB127"/>
    <mergeCell ref="BE66:BE67"/>
    <mergeCell ref="BD66:BD67"/>
    <mergeCell ref="BH66:BH67"/>
    <mergeCell ref="BI115:BI127"/>
    <mergeCell ref="BJ135:BJ136"/>
    <mergeCell ref="BG78:BG114"/>
    <mergeCell ref="BH78:BH114"/>
    <mergeCell ref="BE42:BE43"/>
    <mergeCell ref="BF58:BF65"/>
    <mergeCell ref="BC66:BC67"/>
    <mergeCell ref="BJ131:BJ132"/>
    <mergeCell ref="BF78:BF114"/>
    <mergeCell ref="BF44:BF45"/>
    <mergeCell ref="BM50:BM52"/>
    <mergeCell ref="BI44:BI45"/>
    <mergeCell ref="BL42:BL43"/>
    <mergeCell ref="BK42:BK43"/>
    <mergeCell ref="BI135:BI136"/>
    <mergeCell ref="BL135:BL136"/>
    <mergeCell ref="AF135:AF136"/>
    <mergeCell ref="AN144:AN181"/>
    <mergeCell ref="AM144:AM181"/>
    <mergeCell ref="AF139:AF181"/>
    <mergeCell ref="AL144:AL181"/>
    <mergeCell ref="AM229:AM231"/>
    <mergeCell ref="AL229:AL231"/>
    <mergeCell ref="AY135:AY136"/>
    <mergeCell ref="BB145:BB162"/>
    <mergeCell ref="BJ139:BJ143"/>
    <mergeCell ref="BJ137:BJ138"/>
    <mergeCell ref="AX137:AX138"/>
    <mergeCell ref="AY137:AY138"/>
    <mergeCell ref="BF182:BF205"/>
    <mergeCell ref="BE182:BE205"/>
    <mergeCell ref="AE139:AE181"/>
    <mergeCell ref="AF206:AF226"/>
    <mergeCell ref="AE182:AE205"/>
    <mergeCell ref="AG210:AG213"/>
    <mergeCell ref="BF227:BF231"/>
    <mergeCell ref="BG227:BG231"/>
    <mergeCell ref="BK139:BK143"/>
    <mergeCell ref="U227:U231"/>
    <mergeCell ref="AE227:AE231"/>
    <mergeCell ref="AD227:AD231"/>
    <mergeCell ref="AC227:AC231"/>
    <mergeCell ref="AB227:AB231"/>
    <mergeCell ref="AB137:AB138"/>
    <mergeCell ref="AD206:AD226"/>
    <mergeCell ref="AB206:AB226"/>
    <mergeCell ref="AK22:AK23"/>
    <mergeCell ref="AL22:AL23"/>
    <mergeCell ref="AM22:AM23"/>
    <mergeCell ref="AI33:AI34"/>
    <mergeCell ref="AJ33:AJ34"/>
    <mergeCell ref="AL31:AL32"/>
    <mergeCell ref="AM31:AM32"/>
    <mergeCell ref="AO28:AO29"/>
    <mergeCell ref="AL35:AL36"/>
    <mergeCell ref="AH55:AH58"/>
    <mergeCell ref="Z78:Z134"/>
    <mergeCell ref="U139:U181"/>
    <mergeCell ref="AJ144:AJ181"/>
    <mergeCell ref="AH144:AH181"/>
    <mergeCell ref="AG144:AG181"/>
    <mergeCell ref="AC139:AC181"/>
    <mergeCell ref="AA137:AA138"/>
    <mergeCell ref="AN28:AN29"/>
    <mergeCell ref="AG33:AG34"/>
    <mergeCell ref="AH33:AH34"/>
    <mergeCell ref="AM72:AM73"/>
    <mergeCell ref="AH53:AH54"/>
    <mergeCell ref="AG53:AG54"/>
    <mergeCell ref="AJ79:AJ126"/>
    <mergeCell ref="AY15:AY40"/>
    <mergeCell ref="AN26:AN27"/>
    <mergeCell ref="AZ42:AZ43"/>
    <mergeCell ref="AH28:AH29"/>
    <mergeCell ref="AK47:AK52"/>
    <mergeCell ref="AN35:AN36"/>
    <mergeCell ref="AM35:AM36"/>
    <mergeCell ref="AN72:AN73"/>
    <mergeCell ref="Z15:Z65"/>
    <mergeCell ref="AG55:AG58"/>
    <mergeCell ref="AO60:AO63"/>
    <mergeCell ref="AN60:AN63"/>
    <mergeCell ref="AJ45:AJ46"/>
    <mergeCell ref="AI45:AI46"/>
    <mergeCell ref="AH45:AH46"/>
    <mergeCell ref="AG45:AG46"/>
    <mergeCell ref="AH24:AH25"/>
    <mergeCell ref="AG31:AG32"/>
    <mergeCell ref="AG35:AG36"/>
    <mergeCell ref="AN31:AN32"/>
    <mergeCell ref="AH41:AH42"/>
    <mergeCell ref="AI41:AI42"/>
    <mergeCell ref="AG22:AG23"/>
    <mergeCell ref="AJ60:AJ63"/>
    <mergeCell ref="AJ53:AJ54"/>
    <mergeCell ref="AI53:AI54"/>
    <mergeCell ref="AL60:AL63"/>
    <mergeCell ref="AM41:AM42"/>
    <mergeCell ref="AN41:AN42"/>
    <mergeCell ref="AJ22:AJ23"/>
    <mergeCell ref="AI35:AI36"/>
    <mergeCell ref="AO35:AO36"/>
    <mergeCell ref="BM133:BM134"/>
    <mergeCell ref="BL133:BL134"/>
    <mergeCell ref="BK133:BK134"/>
    <mergeCell ref="AI79:AI126"/>
    <mergeCell ref="AH79:AH126"/>
    <mergeCell ref="AG79:AG126"/>
    <mergeCell ref="AZ115:AZ127"/>
    <mergeCell ref="AW66:AW67"/>
    <mergeCell ref="AP79:AP126"/>
    <mergeCell ref="AQ79:AQ126"/>
    <mergeCell ref="AJ76:AJ77"/>
    <mergeCell ref="AI76:AI77"/>
    <mergeCell ref="AG41:AG42"/>
    <mergeCell ref="AP76:AP77"/>
    <mergeCell ref="AQ76:AQ77"/>
    <mergeCell ref="AP16:AP43"/>
    <mergeCell ref="CB213:CB215"/>
    <mergeCell ref="AQ183:AQ205"/>
    <mergeCell ref="BS206:BS209"/>
    <mergeCell ref="CB206:CB209"/>
    <mergeCell ref="AH210:AH213"/>
    <mergeCell ref="BY133:BY134"/>
    <mergeCell ref="BT133:BT134"/>
    <mergeCell ref="BS133:BS134"/>
    <mergeCell ref="BN133:BN134"/>
    <mergeCell ref="BK137:BK138"/>
    <mergeCell ref="BY131:BY132"/>
    <mergeCell ref="BY137:BY138"/>
    <mergeCell ref="BS137:BS138"/>
    <mergeCell ref="BK135:BK136"/>
    <mergeCell ref="BR78:BR127"/>
    <mergeCell ref="BX78:BX127"/>
    <mergeCell ref="AX78:AX114"/>
    <mergeCell ref="AX213:AX215"/>
    <mergeCell ref="AL207:AL208"/>
    <mergeCell ref="AI144:AI181"/>
    <mergeCell ref="AW137:AW138"/>
    <mergeCell ref="AV137:AV138"/>
    <mergeCell ref="AY145:AY162"/>
    <mergeCell ref="AX145:AX162"/>
    <mergeCell ref="AW145:AW162"/>
    <mergeCell ref="AV206:AV209"/>
    <mergeCell ref="BD78:BD114"/>
    <mergeCell ref="AZ182:AZ205"/>
    <mergeCell ref="AY182:AY205"/>
    <mergeCell ref="AX182:AX205"/>
    <mergeCell ref="AW182:AW205"/>
    <mergeCell ref="BH145:BH162"/>
    <mergeCell ref="BG145:BG162"/>
    <mergeCell ref="BF145:BF162"/>
    <mergeCell ref="BE145:BE162"/>
    <mergeCell ref="BD145:BD162"/>
    <mergeCell ref="BC145:BC162"/>
    <mergeCell ref="BB131:BB132"/>
    <mergeCell ref="AW206:AW209"/>
    <mergeCell ref="AI210:AI213"/>
    <mergeCell ref="AJ210:AJ213"/>
    <mergeCell ref="AB182:AB205"/>
    <mergeCell ref="CA206:CA240"/>
    <mergeCell ref="BE206:BE209"/>
    <mergeCell ref="BD206:BD209"/>
    <mergeCell ref="BA206:BA209"/>
    <mergeCell ref="AN207:AN208"/>
    <mergeCell ref="AN210:AN213"/>
    <mergeCell ref="AK183:AK205"/>
    <mergeCell ref="AL183:AL205"/>
    <mergeCell ref="BZ206:BZ215"/>
    <mergeCell ref="BX206:BX215"/>
    <mergeCell ref="BW206:BW215"/>
    <mergeCell ref="BV206:BV215"/>
    <mergeCell ref="BI206:BI209"/>
    <mergeCell ref="BI182:BI205"/>
    <mergeCell ref="AB237:AB240"/>
    <mergeCell ref="BD227:BD231"/>
    <mergeCell ref="AG183:AG205"/>
    <mergeCell ref="AH183:AH205"/>
    <mergeCell ref="AI183:AI205"/>
    <mergeCell ref="AJ183:AJ205"/>
    <mergeCell ref="AF232:AF236"/>
    <mergeCell ref="AE232:AE236"/>
    <mergeCell ref="AD232:AD236"/>
    <mergeCell ref="AC232:AC236"/>
    <mergeCell ref="AB232:AB236"/>
    <mergeCell ref="BK206:BK209"/>
    <mergeCell ref="BM227:BM231"/>
    <mergeCell ref="BJ206:BJ209"/>
    <mergeCell ref="BI213:BI215"/>
    <mergeCell ref="AX227:AX231"/>
    <mergeCell ref="V227:V231"/>
    <mergeCell ref="BD131:BD132"/>
    <mergeCell ref="AN131:AN134"/>
    <mergeCell ref="BH131:BH132"/>
    <mergeCell ref="BG131:BG132"/>
    <mergeCell ref="BA137:BA138"/>
    <mergeCell ref="AY133:AY134"/>
    <mergeCell ref="AZ135:AZ136"/>
    <mergeCell ref="BD135:BD136"/>
    <mergeCell ref="BA145:BA162"/>
    <mergeCell ref="AZ145:AZ162"/>
    <mergeCell ref="BG139:BG143"/>
    <mergeCell ref="AQ207:AQ208"/>
    <mergeCell ref="AP207:AP208"/>
    <mergeCell ref="AV182:AV205"/>
    <mergeCell ref="BD163:BD181"/>
    <mergeCell ref="BC163:BC181"/>
    <mergeCell ref="BF133:BF134"/>
    <mergeCell ref="BB206:BB209"/>
    <mergeCell ref="BA131:BA132"/>
    <mergeCell ref="AZ131:AZ132"/>
    <mergeCell ref="BB133:BB134"/>
    <mergeCell ref="BB137:BB138"/>
    <mergeCell ref="AZ213:AZ215"/>
    <mergeCell ref="AY213:AY215"/>
    <mergeCell ref="BH182:BH205"/>
    <mergeCell ref="BG182:BG205"/>
    <mergeCell ref="X206:X226"/>
    <mergeCell ref="W206:W226"/>
    <mergeCell ref="AC206:AC226"/>
    <mergeCell ref="AL210:AL213"/>
    <mergeCell ref="AM210:AM213"/>
    <mergeCell ref="T66:T73"/>
    <mergeCell ref="DR50:DR52"/>
    <mergeCell ref="DP64:DP65"/>
    <mergeCell ref="DO66:DO67"/>
    <mergeCell ref="DO133:DO134"/>
    <mergeCell ref="DO131:DO132"/>
    <mergeCell ref="DA182:DA190"/>
    <mergeCell ref="DA133:DA134"/>
    <mergeCell ref="DD182:DD190"/>
    <mergeCell ref="DD64:DD65"/>
    <mergeCell ref="DA64:DA65"/>
    <mergeCell ref="CU64:CU65"/>
    <mergeCell ref="CP64:CP65"/>
    <mergeCell ref="DC78:DC134"/>
    <mergeCell ref="DA66:DA67"/>
    <mergeCell ref="DA131:DA132"/>
    <mergeCell ref="DC137:DC138"/>
    <mergeCell ref="BI131:BI132"/>
    <mergeCell ref="BI78:BI114"/>
    <mergeCell ref="BI137:BI138"/>
    <mergeCell ref="BL137:BL138"/>
    <mergeCell ref="BK115:BK127"/>
    <mergeCell ref="BM78:BM114"/>
    <mergeCell ref="CO66:CO76"/>
    <mergeCell ref="CP182:CP190"/>
    <mergeCell ref="BH115:BH127"/>
    <mergeCell ref="BD115:BD127"/>
    <mergeCell ref="AR15:AR76"/>
    <mergeCell ref="AA66:AA73"/>
    <mergeCell ref="U74:U76"/>
    <mergeCell ref="AE15:AE65"/>
    <mergeCell ref="BN115:BN127"/>
    <mergeCell ref="P78:P134"/>
    <mergeCell ref="BC131:BC132"/>
    <mergeCell ref="AO131:AO134"/>
    <mergeCell ref="AQ131:AQ134"/>
    <mergeCell ref="AP131:AP134"/>
    <mergeCell ref="AM131:AM134"/>
    <mergeCell ref="BE137:BE138"/>
    <mergeCell ref="Y137:Y138"/>
    <mergeCell ref="BM135:BM136"/>
    <mergeCell ref="BC78:BC114"/>
    <mergeCell ref="AO79:AO81"/>
    <mergeCell ref="AW131:AW132"/>
    <mergeCell ref="BH135:BH136"/>
    <mergeCell ref="Y135:Y136"/>
    <mergeCell ref="BV78:BV127"/>
    <mergeCell ref="BU78:BU127"/>
    <mergeCell ref="T137:T138"/>
    <mergeCell ref="BF137:BF138"/>
    <mergeCell ref="AT78:AT190"/>
    <mergeCell ref="AV133:AV134"/>
    <mergeCell ref="BL139:BL143"/>
    <mergeCell ref="BE78:BE114"/>
    <mergeCell ref="BA139:BA143"/>
    <mergeCell ref="BS131:BS132"/>
    <mergeCell ref="BF135:BF136"/>
    <mergeCell ref="BF139:BF143"/>
    <mergeCell ref="AL79:AL126"/>
    <mergeCell ref="BA135:BA136"/>
    <mergeCell ref="AN183:AN205"/>
    <mergeCell ref="BF131:BF132"/>
    <mergeCell ref="BE131:BE132"/>
    <mergeCell ref="BD133:BD134"/>
    <mergeCell ref="H15:H65"/>
    <mergeCell ref="I15:I65"/>
    <mergeCell ref="J15:J65"/>
    <mergeCell ref="K15:K65"/>
    <mergeCell ref="L15:L65"/>
    <mergeCell ref="M15:M65"/>
    <mergeCell ref="Q15:Q65"/>
    <mergeCell ref="R15:R65"/>
    <mergeCell ref="S15:S65"/>
    <mergeCell ref="T15:T65"/>
    <mergeCell ref="Y15:Y65"/>
    <mergeCell ref="Y78:Y134"/>
    <mergeCell ref="Y66:Y73"/>
    <mergeCell ref="EC133:EC134"/>
    <mergeCell ref="EC131:EC132"/>
    <mergeCell ref="EE137:EE138"/>
    <mergeCell ref="AB135:AB136"/>
    <mergeCell ref="AC135:AC136"/>
    <mergeCell ref="AG24:AG25"/>
    <mergeCell ref="AV42:AV43"/>
    <mergeCell ref="AH26:AH27"/>
    <mergeCell ref="AI26:AI27"/>
    <mergeCell ref="AJ26:AJ27"/>
    <mergeCell ref="AK26:AK27"/>
    <mergeCell ref="AL26:AL27"/>
    <mergeCell ref="AM26:AM27"/>
    <mergeCell ref="AO26:AO27"/>
    <mergeCell ref="CB78:CB114"/>
    <mergeCell ref="S135:S136"/>
    <mergeCell ref="O78:O134"/>
    <mergeCell ref="P15:P65"/>
    <mergeCell ref="O15:O65"/>
    <mergeCell ref="EE206:EE209"/>
    <mergeCell ref="DQ206:DQ209"/>
    <mergeCell ref="DX182:DX190"/>
    <mergeCell ref="EE139:EE181"/>
    <mergeCell ref="EC182:EC190"/>
    <mergeCell ref="DR182:DR190"/>
    <mergeCell ref="DJ182:DJ190"/>
    <mergeCell ref="AF182:AF205"/>
    <mergeCell ref="DO182:DO190"/>
    <mergeCell ref="DQ139:DQ181"/>
    <mergeCell ref="BD139:BD143"/>
    <mergeCell ref="BR206:BR215"/>
    <mergeCell ref="BG206:BG209"/>
    <mergeCell ref="AP210:AP213"/>
    <mergeCell ref="AQ210:AQ213"/>
    <mergeCell ref="AU206:AU240"/>
    <mergeCell ref="AT206:AT240"/>
    <mergeCell ref="AR206:AR240"/>
    <mergeCell ref="AN229:AN231"/>
    <mergeCell ref="AO238:AO239"/>
    <mergeCell ref="BF206:BF209"/>
    <mergeCell ref="BE139:BE143"/>
    <mergeCell ref="BB139:BB143"/>
    <mergeCell ref="AK144:AK181"/>
    <mergeCell ref="BJ182:BJ205"/>
    <mergeCell ref="BH206:BH209"/>
    <mergeCell ref="BI139:BI143"/>
    <mergeCell ref="BM182:BM205"/>
    <mergeCell ref="BQ206:BQ215"/>
    <mergeCell ref="BD182:BD205"/>
    <mergeCell ref="BC182:BC205"/>
    <mergeCell ref="AM183:AM205"/>
    <mergeCell ref="EG139:EG181"/>
    <mergeCell ref="EG182:EG190"/>
    <mergeCell ref="EE135:EE136"/>
    <mergeCell ref="EH182:EH190"/>
    <mergeCell ref="EG206:EG209"/>
    <mergeCell ref="DC206:DC209"/>
    <mergeCell ref="DD206:DD209"/>
    <mergeCell ref="DC139:DC181"/>
    <mergeCell ref="BM206:BM209"/>
    <mergeCell ref="BS135:BS136"/>
    <mergeCell ref="BY182:BY190"/>
    <mergeCell ref="CO139:CO181"/>
    <mergeCell ref="CO135:CO136"/>
    <mergeCell ref="DC135:DC136"/>
    <mergeCell ref="DQ135:DQ136"/>
    <mergeCell ref="CV182:CV190"/>
    <mergeCell ref="CA139:CA181"/>
    <mergeCell ref="BM139:BM143"/>
    <mergeCell ref="BO206:BO215"/>
    <mergeCell ref="CP206:CP209"/>
    <mergeCell ref="EG137:EG138"/>
    <mergeCell ref="EG135:EG136"/>
    <mergeCell ref="DQ137:DQ138"/>
    <mergeCell ref="DC213:DC215"/>
    <mergeCell ref="EG213:EG215"/>
    <mergeCell ref="CO213:CO215"/>
    <mergeCell ref="CM182:CM190"/>
    <mergeCell ref="CO206:CO209"/>
    <mergeCell ref="BU206:BU215"/>
    <mergeCell ref="BT206:BT215"/>
    <mergeCell ref="EE213:EE215"/>
    <mergeCell ref="DQ213:DQ215"/>
    <mergeCell ref="CO78:CO134"/>
    <mergeCell ref="S137:S138"/>
    <mergeCell ref="AZ137:AZ138"/>
    <mergeCell ref="BE133:BE134"/>
    <mergeCell ref="BE135:BE136"/>
    <mergeCell ref="AY131:AY132"/>
    <mergeCell ref="AV115:AV127"/>
    <mergeCell ref="AN79:AN126"/>
    <mergeCell ref="AM79:AM126"/>
    <mergeCell ref="AV78:AV114"/>
    <mergeCell ref="X135:X136"/>
    <mergeCell ref="Z135:Z136"/>
    <mergeCell ref="AE135:AE136"/>
    <mergeCell ref="Z137:Z138"/>
    <mergeCell ref="AF137:AF138"/>
    <mergeCell ref="AE137:AE138"/>
    <mergeCell ref="AD137:AD138"/>
    <mergeCell ref="BW78:BW127"/>
    <mergeCell ref="BC137:BC138"/>
    <mergeCell ref="BD137:BD138"/>
    <mergeCell ref="CO137:CO138"/>
    <mergeCell ref="BQ78:BQ127"/>
    <mergeCell ref="BY135:BY136"/>
    <mergeCell ref="W135:W136"/>
    <mergeCell ref="X137:X138"/>
    <mergeCell ref="CM131:CM132"/>
    <mergeCell ref="CM133:CM134"/>
    <mergeCell ref="BM137:BM138"/>
    <mergeCell ref="BG133:BG134"/>
    <mergeCell ref="BI133:BI134"/>
    <mergeCell ref="BG137:BG138"/>
    <mergeCell ref="T78:T134"/>
    <mergeCell ref="AW15:AW40"/>
    <mergeCell ref="AQ31:AQ32"/>
    <mergeCell ref="AQ33:AQ34"/>
    <mergeCell ref="AQ35:AQ36"/>
    <mergeCell ref="AI24:AI25"/>
    <mergeCell ref="AJ24:AJ25"/>
    <mergeCell ref="AK24:AK25"/>
    <mergeCell ref="AL24:AL25"/>
    <mergeCell ref="AI16:AI21"/>
    <mergeCell ref="AO16:AO21"/>
    <mergeCell ref="AL16:AL21"/>
    <mergeCell ref="AM16:AM21"/>
    <mergeCell ref="AK55:AK58"/>
    <mergeCell ref="AM47:AM52"/>
    <mergeCell ref="AL47:AL52"/>
    <mergeCell ref="X15:X65"/>
    <mergeCell ref="U135:U136"/>
    <mergeCell ref="V135:V136"/>
    <mergeCell ref="AA15:AA65"/>
    <mergeCell ref="AC15:AC65"/>
    <mergeCell ref="AD15:AD65"/>
    <mergeCell ref="AD66:AD73"/>
    <mergeCell ref="AE66:AE73"/>
    <mergeCell ref="AN45:AN46"/>
    <mergeCell ref="AQ67:AQ71"/>
    <mergeCell ref="AP67:AP71"/>
    <mergeCell ref="V78:V134"/>
    <mergeCell ref="X78:X134"/>
    <mergeCell ref="AL45:AL46"/>
    <mergeCell ref="AI60:AI63"/>
    <mergeCell ref="AO33:AO34"/>
    <mergeCell ref="AO31:AO32"/>
    <mergeCell ref="AY66:AY67"/>
    <mergeCell ref="AO41:AO42"/>
    <mergeCell ref="AQ41:AQ42"/>
    <mergeCell ref="AM24:AM25"/>
    <mergeCell ref="AN24:AN25"/>
    <mergeCell ref="AG26:AG27"/>
    <mergeCell ref="AQ24:AQ25"/>
    <mergeCell ref="AQ26:AQ27"/>
    <mergeCell ref="AX50:AX52"/>
    <mergeCell ref="AW50:AW52"/>
    <mergeCell ref="AG131:AG134"/>
    <mergeCell ref="AW78:AW114"/>
    <mergeCell ref="AY78:AY114"/>
    <mergeCell ref="AW115:AW127"/>
    <mergeCell ref="AY115:AY127"/>
    <mergeCell ref="AG28:AG29"/>
    <mergeCell ref="AK35:AK36"/>
    <mergeCell ref="AH31:AH32"/>
    <mergeCell ref="AH35:AH36"/>
    <mergeCell ref="AK33:AK34"/>
    <mergeCell ref="AL33:AL34"/>
    <mergeCell ref="AK31:AK32"/>
    <mergeCell ref="AJ31:AJ32"/>
    <mergeCell ref="AK79:AK126"/>
    <mergeCell ref="AN33:AN34"/>
    <mergeCell ref="AO72:AO73"/>
    <mergeCell ref="AP72:AP73"/>
    <mergeCell ref="AK45:AK46"/>
    <mergeCell ref="AQ55:AQ58"/>
    <mergeCell ref="AP55:AP58"/>
    <mergeCell ref="AQ60:AQ63"/>
    <mergeCell ref="AO53:AO54"/>
    <mergeCell ref="BC133:BC134"/>
    <mergeCell ref="AZ78:AZ114"/>
    <mergeCell ref="AO67:AO71"/>
    <mergeCell ref="AN67:AN71"/>
    <mergeCell ref="AL131:AL134"/>
    <mergeCell ref="AJ131:AJ134"/>
    <mergeCell ref="AK131:AK134"/>
    <mergeCell ref="BA50:BA52"/>
    <mergeCell ref="AV66:AV67"/>
    <mergeCell ref="AY42:AY43"/>
    <mergeCell ref="AI31:AI32"/>
    <mergeCell ref="AI55:AI58"/>
    <mergeCell ref="AW64:AW65"/>
    <mergeCell ref="AV64:AV65"/>
    <mergeCell ref="AQ28:AQ29"/>
    <mergeCell ref="AV50:AV52"/>
    <mergeCell ref="AK41:AK42"/>
    <mergeCell ref="AL41:AL42"/>
    <mergeCell ref="AW42:AW43"/>
    <mergeCell ref="AY44:AY45"/>
    <mergeCell ref="AZ15:AZ40"/>
    <mergeCell ref="AM67:AM71"/>
    <mergeCell ref="AL67:AL71"/>
    <mergeCell ref="AK67:AK71"/>
    <mergeCell ref="AO55:AO58"/>
    <mergeCell ref="AN55:AN58"/>
    <mergeCell ref="AM55:AM58"/>
    <mergeCell ref="AI22:AI23"/>
    <mergeCell ref="AV15:AV40"/>
    <mergeCell ref="AQ16:AQ21"/>
    <mergeCell ref="AZ50:AZ52"/>
    <mergeCell ref="AI28:AI29"/>
    <mergeCell ref="V139:V181"/>
    <mergeCell ref="W139:W181"/>
    <mergeCell ref="Z66:Z73"/>
    <mergeCell ref="U15:U65"/>
    <mergeCell ref="V15:V65"/>
    <mergeCell ref="W15:W65"/>
    <mergeCell ref="W182:W205"/>
    <mergeCell ref="X182:X205"/>
    <mergeCell ref="Y182:Y205"/>
    <mergeCell ref="AA139:AA181"/>
    <mergeCell ref="AB139:AB181"/>
    <mergeCell ref="AD135:AD136"/>
    <mergeCell ref="X139:X181"/>
    <mergeCell ref="Y139:Y181"/>
    <mergeCell ref="Z139:Z181"/>
    <mergeCell ref="U78:U134"/>
    <mergeCell ref="AQ22:AQ23"/>
    <mergeCell ref="V74:V76"/>
    <mergeCell ref="AH47:AH52"/>
    <mergeCell ref="AJ47:AJ52"/>
    <mergeCell ref="AI47:AI52"/>
    <mergeCell ref="AO24:AO25"/>
    <mergeCell ref="AC66:AC73"/>
    <mergeCell ref="AH60:AH63"/>
    <mergeCell ref="AG72:AG73"/>
    <mergeCell ref="AG60:AG63"/>
    <mergeCell ref="AM60:AM63"/>
    <mergeCell ref="AJ41:AJ42"/>
    <mergeCell ref="AN16:AN21"/>
    <mergeCell ref="AL53:AL54"/>
    <mergeCell ref="AK53:AK54"/>
    <mergeCell ref="AM33:AM34"/>
    <mergeCell ref="BJ133:BJ134"/>
    <mergeCell ref="BN135:BN136"/>
    <mergeCell ref="BN137:BN138"/>
    <mergeCell ref="AX206:AX209"/>
    <mergeCell ref="AZ133:AZ134"/>
    <mergeCell ref="BH139:BH143"/>
    <mergeCell ref="BY213:BY215"/>
    <mergeCell ref="AJ28:AJ29"/>
    <mergeCell ref="BM213:BM215"/>
    <mergeCell ref="BL206:BL209"/>
    <mergeCell ref="Y232:Y236"/>
    <mergeCell ref="AZ227:AZ231"/>
    <mergeCell ref="BL213:BL215"/>
    <mergeCell ref="BK213:BK215"/>
    <mergeCell ref="BL182:BL205"/>
    <mergeCell ref="BK182:BK205"/>
    <mergeCell ref="BB182:BB205"/>
    <mergeCell ref="BA182:BA205"/>
    <mergeCell ref="BC206:BC209"/>
    <mergeCell ref="AF66:AF73"/>
    <mergeCell ref="AH72:AH73"/>
    <mergeCell ref="AJ72:AJ73"/>
    <mergeCell ref="BC44:BC45"/>
    <mergeCell ref="BB44:BB45"/>
    <mergeCell ref="AZ44:AZ45"/>
    <mergeCell ref="AL72:AL73"/>
    <mergeCell ref="BF50:BF52"/>
    <mergeCell ref="BE50:BE52"/>
    <mergeCell ref="BB42:BB43"/>
    <mergeCell ref="AF15:AF65"/>
    <mergeCell ref="AG16:AG21"/>
    <mergeCell ref="BA44:BA45"/>
    <mergeCell ref="BG50:BG52"/>
    <mergeCell ref="AJ247:AJ249"/>
    <mergeCell ref="AK247:AK249"/>
    <mergeCell ref="AZ66:AZ67"/>
    <mergeCell ref="AX42:AX43"/>
    <mergeCell ref="AK60:AK63"/>
    <mergeCell ref="BA58:BA65"/>
    <mergeCell ref="AW44:AW45"/>
    <mergeCell ref="AV44:AV45"/>
    <mergeCell ref="BA66:BA67"/>
    <mergeCell ref="AX44:AX45"/>
    <mergeCell ref="AX15:AX40"/>
    <mergeCell ref="AP47:AP52"/>
    <mergeCell ref="AO47:AO52"/>
    <mergeCell ref="AN47:AN52"/>
    <mergeCell ref="AQ47:AQ52"/>
    <mergeCell ref="AJ55:AJ58"/>
    <mergeCell ref="BF115:BF127"/>
    <mergeCell ref="AS15:AS76"/>
    <mergeCell ref="AK16:AK21"/>
    <mergeCell ref="BG42:BG43"/>
    <mergeCell ref="AK28:AK29"/>
    <mergeCell ref="AL28:AL29"/>
    <mergeCell ref="BD42:BD43"/>
    <mergeCell ref="BC42:BC43"/>
    <mergeCell ref="BA15:BA40"/>
    <mergeCell ref="AJ16:AJ21"/>
    <mergeCell ref="BB66:BB67"/>
    <mergeCell ref="AQ72:AQ73"/>
    <mergeCell ref="AL55:AL58"/>
    <mergeCell ref="AJ67:AJ71"/>
    <mergeCell ref="AM53:AM54"/>
    <mergeCell ref="Z237:Z240"/>
    <mergeCell ref="AU241:AU251"/>
    <mergeCell ref="AG247:AG249"/>
    <mergeCell ref="AH247:AH249"/>
    <mergeCell ref="AV227:AV231"/>
    <mergeCell ref="AP229:AP231"/>
    <mergeCell ref="AQ229:AQ231"/>
    <mergeCell ref="AV213:AV215"/>
    <mergeCell ref="AT241:AT251"/>
    <mergeCell ref="AL247:AL249"/>
    <mergeCell ref="AM247:AM249"/>
    <mergeCell ref="AN247:AN249"/>
    <mergeCell ref="AV246:AV248"/>
    <mergeCell ref="AF241:AF245"/>
    <mergeCell ref="AN238:AN239"/>
    <mergeCell ref="AH22:AH23"/>
    <mergeCell ref="W232:W236"/>
    <mergeCell ref="AD237:AD240"/>
    <mergeCell ref="AF237:AF240"/>
    <mergeCell ref="AE237:AE240"/>
    <mergeCell ref="AG207:AG208"/>
    <mergeCell ref="AH207:AH208"/>
    <mergeCell ref="AI207:AI208"/>
    <mergeCell ref="AJ207:AJ208"/>
    <mergeCell ref="AK207:AK208"/>
    <mergeCell ref="AE206:AE226"/>
    <mergeCell ref="AA227:AA231"/>
    <mergeCell ref="Z227:Z231"/>
    <mergeCell ref="Y227:Y231"/>
    <mergeCell ref="X232:X236"/>
    <mergeCell ref="X227:X231"/>
    <mergeCell ref="W227:W231"/>
    <mergeCell ref="AA206:AA226"/>
    <mergeCell ref="Z206:Z226"/>
    <mergeCell ref="Y206:Y226"/>
    <mergeCell ref="AF227:AF231"/>
    <mergeCell ref="AG229:AG231"/>
    <mergeCell ref="AH229:AH231"/>
    <mergeCell ref="AI229:AI231"/>
    <mergeCell ref="AJ229:AJ231"/>
    <mergeCell ref="AK229:AK231"/>
    <mergeCell ref="AK210:AK213"/>
    <mergeCell ref="AA237:AA240"/>
    <mergeCell ref="AA232:AA236"/>
    <mergeCell ref="Z232:Z236"/>
    <mergeCell ref="P246:P251"/>
    <mergeCell ref="P241:P245"/>
    <mergeCell ref="Y246:Y251"/>
    <mergeCell ref="X246:X251"/>
    <mergeCell ref="W246:W251"/>
    <mergeCell ref="V246:V251"/>
    <mergeCell ref="U246:U251"/>
    <mergeCell ref="T246:T251"/>
    <mergeCell ref="S246:S251"/>
    <mergeCell ref="R246:R251"/>
    <mergeCell ref="Q246:Q251"/>
    <mergeCell ref="P237:P240"/>
    <mergeCell ref="AC241:AC245"/>
    <mergeCell ref="AB241:AB245"/>
    <mergeCell ref="AA246:AA251"/>
    <mergeCell ref="AA241:AA245"/>
    <mergeCell ref="AE241:AE245"/>
    <mergeCell ref="AD241:AD245"/>
    <mergeCell ref="AC237:AC240"/>
    <mergeCell ref="AE246:AE251"/>
    <mergeCell ref="AD246:AD251"/>
    <mergeCell ref="AC246:AC251"/>
    <mergeCell ref="AB246:AB251"/>
    <mergeCell ref="Z246:Z251"/>
    <mergeCell ref="Z241:Z245"/>
    <mergeCell ref="W237:W240"/>
    <mergeCell ref="Y237:Y240"/>
    <mergeCell ref="X237:X240"/>
    <mergeCell ref="V232:V236"/>
    <mergeCell ref="U232:U236"/>
    <mergeCell ref="F246:F251"/>
    <mergeCell ref="G237:G240"/>
    <mergeCell ref="F237:F240"/>
    <mergeCell ref="G246:G251"/>
    <mergeCell ref="D232:D236"/>
    <mergeCell ref="F232:F236"/>
    <mergeCell ref="L246:L251"/>
    <mergeCell ref="K246:K251"/>
    <mergeCell ref="L237:L240"/>
    <mergeCell ref="K237:K240"/>
    <mergeCell ref="Y241:Y245"/>
    <mergeCell ref="X241:X245"/>
    <mergeCell ref="W241:W245"/>
    <mergeCell ref="O237:O240"/>
    <mergeCell ref="N237:N240"/>
    <mergeCell ref="V237:V240"/>
    <mergeCell ref="U237:U240"/>
    <mergeCell ref="T237:T240"/>
    <mergeCell ref="S237:S240"/>
    <mergeCell ref="R237:R240"/>
    <mergeCell ref="Q237:Q240"/>
    <mergeCell ref="Q241:Q245"/>
    <mergeCell ref="R241:R245"/>
    <mergeCell ref="V241:V245"/>
    <mergeCell ref="U241:U245"/>
    <mergeCell ref="T241:T245"/>
    <mergeCell ref="S241:S245"/>
    <mergeCell ref="F241:F245"/>
    <mergeCell ref="J237:J240"/>
    <mergeCell ref="I237:I240"/>
    <mergeCell ref="O241:O245"/>
    <mergeCell ref="O246:O251"/>
    <mergeCell ref="D246:D251"/>
    <mergeCell ref="A246:A251"/>
    <mergeCell ref="A232:A236"/>
    <mergeCell ref="K232:K236"/>
    <mergeCell ref="D227:D231"/>
    <mergeCell ref="A237:A240"/>
    <mergeCell ref="D237:D240"/>
    <mergeCell ref="A227:A231"/>
    <mergeCell ref="B227:B231"/>
    <mergeCell ref="C227:C231"/>
    <mergeCell ref="I241:I245"/>
    <mergeCell ref="H241:H245"/>
    <mergeCell ref="C241:C245"/>
    <mergeCell ref="B241:B245"/>
    <mergeCell ref="A241:A245"/>
    <mergeCell ref="D241:D245"/>
    <mergeCell ref="C246:C251"/>
    <mergeCell ref="B246:B251"/>
    <mergeCell ref="O232:O236"/>
    <mergeCell ref="C237:C240"/>
    <mergeCell ref="E227:E231"/>
    <mergeCell ref="N206:N226"/>
    <mergeCell ref="M206:M226"/>
    <mergeCell ref="L206:L226"/>
    <mergeCell ref="N241:N245"/>
    <mergeCell ref="M241:M245"/>
    <mergeCell ref="L241:L245"/>
    <mergeCell ref="N246:N251"/>
    <mergeCell ref="N232:N236"/>
    <mergeCell ref="H246:H251"/>
    <mergeCell ref="E237:E240"/>
    <mergeCell ref="E232:E236"/>
    <mergeCell ref="M246:M251"/>
    <mergeCell ref="E246:E251"/>
    <mergeCell ref="N227:N231"/>
    <mergeCell ref="H232:H236"/>
    <mergeCell ref="G232:G236"/>
    <mergeCell ref="D206:D226"/>
    <mergeCell ref="H227:H231"/>
    <mergeCell ref="H237:H240"/>
    <mergeCell ref="K227:K231"/>
    <mergeCell ref="I206:I226"/>
    <mergeCell ref="J246:J251"/>
    <mergeCell ref="I246:I251"/>
    <mergeCell ref="E241:E245"/>
    <mergeCell ref="G241:G245"/>
    <mergeCell ref="K241:K245"/>
    <mergeCell ref="J241:J245"/>
    <mergeCell ref="M237:M240"/>
    <mergeCell ref="M232:M236"/>
    <mergeCell ref="L232:L236"/>
    <mergeCell ref="M227:M231"/>
    <mergeCell ref="L227:L231"/>
    <mergeCell ref="G227:G231"/>
    <mergeCell ref="G206:G226"/>
    <mergeCell ref="F206:F226"/>
    <mergeCell ref="F227:F231"/>
    <mergeCell ref="J227:J231"/>
    <mergeCell ref="I227:I231"/>
    <mergeCell ref="H206:H226"/>
    <mergeCell ref="F139:F181"/>
    <mergeCell ref="M182:M205"/>
    <mergeCell ref="B232:B236"/>
    <mergeCell ref="C232:C236"/>
    <mergeCell ref="J232:J236"/>
    <mergeCell ref="I232:I236"/>
    <mergeCell ref="B237:B240"/>
    <mergeCell ref="E137:E138"/>
    <mergeCell ref="A206:A226"/>
    <mergeCell ref="C206:C226"/>
    <mergeCell ref="H137:H138"/>
    <mergeCell ref="A182:A205"/>
    <mergeCell ref="B182:B205"/>
    <mergeCell ref="C182:C205"/>
    <mergeCell ref="D182:D205"/>
    <mergeCell ref="E182:E205"/>
    <mergeCell ref="F182:F205"/>
    <mergeCell ref="G182:G205"/>
    <mergeCell ref="H182:H205"/>
    <mergeCell ref="J182:J205"/>
    <mergeCell ref="I182:I205"/>
    <mergeCell ref="G137:G138"/>
    <mergeCell ref="D139:D181"/>
    <mergeCell ref="E139:E181"/>
    <mergeCell ref="A137:A138"/>
    <mergeCell ref="A139:A181"/>
    <mergeCell ref="D137:D138"/>
    <mergeCell ref="B137:B138"/>
    <mergeCell ref="C137:C138"/>
    <mergeCell ref="I139:I181"/>
    <mergeCell ref="J139:J181"/>
    <mergeCell ref="I137:I138"/>
    <mergeCell ref="G139:G181"/>
    <mergeCell ref="J137:J138"/>
    <mergeCell ref="F137:F138"/>
    <mergeCell ref="B206:B226"/>
    <mergeCell ref="H139:H181"/>
    <mergeCell ref="B139:B181"/>
    <mergeCell ref="C139:C181"/>
    <mergeCell ref="C66:C73"/>
    <mergeCell ref="D66:D73"/>
    <mergeCell ref="F66:F73"/>
    <mergeCell ref="B66:B73"/>
    <mergeCell ref="B78:B134"/>
    <mergeCell ref="E66:E73"/>
    <mergeCell ref="C78:C134"/>
    <mergeCell ref="D78:D134"/>
    <mergeCell ref="A135:A136"/>
    <mergeCell ref="A66:A73"/>
    <mergeCell ref="B135:B136"/>
    <mergeCell ref="J135:J136"/>
    <mergeCell ref="E206:E226"/>
    <mergeCell ref="I74:I77"/>
    <mergeCell ref="H74:H77"/>
    <mergeCell ref="G74:G77"/>
    <mergeCell ref="F74:F77"/>
    <mergeCell ref="K135:K136"/>
    <mergeCell ref="L135:L136"/>
    <mergeCell ref="F78:F134"/>
    <mergeCell ref="G78:G134"/>
    <mergeCell ref="H78:H134"/>
    <mergeCell ref="H135:H136"/>
    <mergeCell ref="G135:G136"/>
    <mergeCell ref="J66:J73"/>
    <mergeCell ref="I66:I73"/>
    <mergeCell ref="H66:H73"/>
    <mergeCell ref="E78:E134"/>
    <mergeCell ref="G66:G73"/>
    <mergeCell ref="K66:K73"/>
    <mergeCell ref="A78:A134"/>
    <mergeCell ref="E135:E136"/>
    <mergeCell ref="D135:D136"/>
    <mergeCell ref="C135:C136"/>
    <mergeCell ref="F135:F136"/>
    <mergeCell ref="K74:K77"/>
    <mergeCell ref="J74:J77"/>
    <mergeCell ref="E74:E77"/>
    <mergeCell ref="D74:D77"/>
    <mergeCell ref="C74:C77"/>
    <mergeCell ref="B74:B77"/>
    <mergeCell ref="A74:A77"/>
    <mergeCell ref="L74:L77"/>
    <mergeCell ref="N137:N138"/>
    <mergeCell ref="K206:K226"/>
    <mergeCell ref="J206:J226"/>
    <mergeCell ref="I78:I134"/>
    <mergeCell ref="I135:I136"/>
    <mergeCell ref="Q78:Q134"/>
    <mergeCell ref="R78:R134"/>
    <mergeCell ref="P135:P136"/>
    <mergeCell ref="K182:K205"/>
    <mergeCell ref="O135:O136"/>
    <mergeCell ref="Q135:Q136"/>
    <mergeCell ref="R135:R136"/>
    <mergeCell ref="M135:M136"/>
    <mergeCell ref="N135:N136"/>
    <mergeCell ref="M78:M134"/>
    <mergeCell ref="N78:N134"/>
    <mergeCell ref="N139:N181"/>
    <mergeCell ref="P139:P181"/>
    <mergeCell ref="P206:P226"/>
    <mergeCell ref="K137:K138"/>
    <mergeCell ref="K139:K181"/>
    <mergeCell ref="N182:N205"/>
    <mergeCell ref="M137:M138"/>
    <mergeCell ref="L137:L138"/>
    <mergeCell ref="M139:M181"/>
    <mergeCell ref="L139:L181"/>
    <mergeCell ref="L182:L205"/>
    <mergeCell ref="Q137:Q138"/>
    <mergeCell ref="O137:O138"/>
    <mergeCell ref="K78:K134"/>
    <mergeCell ref="L78:L134"/>
    <mergeCell ref="J78:J134"/>
    <mergeCell ref="S227:S231"/>
    <mergeCell ref="T227:T231"/>
    <mergeCell ref="T232:T236"/>
    <mergeCell ref="S232:S236"/>
    <mergeCell ref="P227:P231"/>
    <mergeCell ref="O227:O231"/>
    <mergeCell ref="S206:S226"/>
    <mergeCell ref="T206:T226"/>
    <mergeCell ref="Q206:Q226"/>
    <mergeCell ref="R206:R226"/>
    <mergeCell ref="O206:O226"/>
    <mergeCell ref="R232:R236"/>
    <mergeCell ref="Q232:Q236"/>
    <mergeCell ref="Q182:Q205"/>
    <mergeCell ref="P182:P205"/>
    <mergeCell ref="O182:O205"/>
    <mergeCell ref="S139:S181"/>
    <mergeCell ref="T139:T181"/>
    <mergeCell ref="Q139:Q181"/>
    <mergeCell ref="R139:R181"/>
    <mergeCell ref="O139:O181"/>
    <mergeCell ref="P232:P236"/>
    <mergeCell ref="R227:R231"/>
    <mergeCell ref="Q227:Q231"/>
    <mergeCell ref="T182:T205"/>
    <mergeCell ref="S182:S205"/>
    <mergeCell ref="R182:R205"/>
    <mergeCell ref="BE115:BE127"/>
    <mergeCell ref="AJ35:AJ36"/>
    <mergeCell ref="AM28:AM29"/>
    <mergeCell ref="N15:N65"/>
    <mergeCell ref="N66:N73"/>
    <mergeCell ref="M66:M73"/>
    <mergeCell ref="L66:L73"/>
    <mergeCell ref="AA135:AA136"/>
    <mergeCell ref="AA78:AA134"/>
    <mergeCell ref="AB78:AB134"/>
    <mergeCell ref="AC78:AC134"/>
    <mergeCell ref="AD78:AD134"/>
    <mergeCell ref="AE78:AE134"/>
    <mergeCell ref="AI72:AI73"/>
    <mergeCell ref="Q66:Q73"/>
    <mergeCell ref="P66:P73"/>
    <mergeCell ref="O66:O73"/>
    <mergeCell ref="R66:R73"/>
    <mergeCell ref="X66:X73"/>
    <mergeCell ref="W66:W73"/>
    <mergeCell ref="V66:V73"/>
    <mergeCell ref="W78:W134"/>
    <mergeCell ref="T135:T136"/>
    <mergeCell ref="S78:S134"/>
    <mergeCell ref="AG67:AG71"/>
    <mergeCell ref="U66:U73"/>
    <mergeCell ref="AB66:AB73"/>
    <mergeCell ref="AF78:AF134"/>
    <mergeCell ref="AI131:AI134"/>
    <mergeCell ref="AH131:AH134"/>
    <mergeCell ref="AI67:AI71"/>
    <mergeCell ref="AH67:AH71"/>
    <mergeCell ref="S66:S73"/>
    <mergeCell ref="T74:T76"/>
    <mergeCell ref="S74:S76"/>
    <mergeCell ref="R74:R76"/>
    <mergeCell ref="Q74:Q76"/>
    <mergeCell ref="AN53:AN54"/>
    <mergeCell ref="A11:A13"/>
    <mergeCell ref="A15:A65"/>
    <mergeCell ref="B15:B65"/>
    <mergeCell ref="C15:C65"/>
    <mergeCell ref="D15:D65"/>
    <mergeCell ref="E15:E65"/>
    <mergeCell ref="F15:F65"/>
    <mergeCell ref="G15:G65"/>
    <mergeCell ref="A9:EH9"/>
    <mergeCell ref="A10:EH10"/>
    <mergeCell ref="K11:K13"/>
    <mergeCell ref="M11:M13"/>
    <mergeCell ref="BS64:BS65"/>
    <mergeCell ref="H11:H13"/>
    <mergeCell ref="EF64:EF65"/>
    <mergeCell ref="BL12:BL13"/>
    <mergeCell ref="EG11:EG12"/>
    <mergeCell ref="DR12:EE12"/>
    <mergeCell ref="EF12:EF13"/>
    <mergeCell ref="BM11:BM12"/>
    <mergeCell ref="BN11:EF11"/>
    <mergeCell ref="E11:E13"/>
    <mergeCell ref="D11:D13"/>
    <mergeCell ref="EH15:EH43"/>
    <mergeCell ref="EG15:EG65"/>
    <mergeCell ref="X11:X13"/>
    <mergeCell ref="AB11:AB13"/>
    <mergeCell ref="AC11:AF11"/>
    <mergeCell ref="AW12:AW13"/>
    <mergeCell ref="AV12:AV13"/>
    <mergeCell ref="AX12:AX13"/>
    <mergeCell ref="AY12:AY13"/>
    <mergeCell ref="AN11:AN13"/>
    <mergeCell ref="P137:P138"/>
    <mergeCell ref="R137:R138"/>
    <mergeCell ref="BG12:BG13"/>
    <mergeCell ref="BH12:BH13"/>
    <mergeCell ref="BP78:BP127"/>
    <mergeCell ref="BO78:BO127"/>
    <mergeCell ref="DD78:DD114"/>
    <mergeCell ref="DC66:DC76"/>
    <mergeCell ref="DI64:DI65"/>
    <mergeCell ref="BY64:BY65"/>
    <mergeCell ref="BI12:BI13"/>
    <mergeCell ref="BJ12:BJ13"/>
    <mergeCell ref="BE12:BE13"/>
    <mergeCell ref="AF12:AF13"/>
    <mergeCell ref="AO11:AO13"/>
    <mergeCell ref="AP11:AP13"/>
    <mergeCell ref="CB12:CO12"/>
    <mergeCell ref="CP12:DC12"/>
    <mergeCell ref="DD12:DQ12"/>
    <mergeCell ref="BF12:BF13"/>
    <mergeCell ref="BS78:BS114"/>
    <mergeCell ref="BN78:BN114"/>
    <mergeCell ref="DO64:DO65"/>
    <mergeCell ref="BC50:BC52"/>
    <mergeCell ref="AM45:AM46"/>
    <mergeCell ref="D6:K6"/>
    <mergeCell ref="D4:K5"/>
    <mergeCell ref="G11:G13"/>
    <mergeCell ref="F11:F13"/>
    <mergeCell ref="D2:K2"/>
    <mergeCell ref="AN22:AN23"/>
    <mergeCell ref="AO22:AO23"/>
    <mergeCell ref="BN12:CA12"/>
    <mergeCell ref="AR11:AU11"/>
    <mergeCell ref="AR12:AR13"/>
    <mergeCell ref="AS12:AS13"/>
    <mergeCell ref="AT12:AT13"/>
    <mergeCell ref="AU12:AU13"/>
    <mergeCell ref="BA11:BL11"/>
    <mergeCell ref="AZ12:AZ13"/>
    <mergeCell ref="AV11:AZ11"/>
    <mergeCell ref="Z11:Z13"/>
    <mergeCell ref="AA11:AA13"/>
    <mergeCell ref="R11:R13"/>
    <mergeCell ref="S11:S13"/>
    <mergeCell ref="P2:S2"/>
    <mergeCell ref="P3:S3"/>
    <mergeCell ref="P4:S5"/>
    <mergeCell ref="P11:P13"/>
    <mergeCell ref="T11:T13"/>
    <mergeCell ref="AH11:AH13"/>
    <mergeCell ref="AI11:AM12"/>
    <mergeCell ref="AQ11:AQ13"/>
    <mergeCell ref="AT15:AT76"/>
    <mergeCell ref="AU15:AU76"/>
    <mergeCell ref="AP60:AP63"/>
    <mergeCell ref="BA42:BA43"/>
    <mergeCell ref="B2:C6"/>
    <mergeCell ref="L2:O2"/>
    <mergeCell ref="L3:O3"/>
    <mergeCell ref="L4:O4"/>
    <mergeCell ref="D3:K3"/>
    <mergeCell ref="L5:O5"/>
    <mergeCell ref="O11:O13"/>
    <mergeCell ref="N11:N13"/>
    <mergeCell ref="L6:O6"/>
    <mergeCell ref="B11:B13"/>
    <mergeCell ref="C11:C13"/>
    <mergeCell ref="I11:I13"/>
    <mergeCell ref="J11:J13"/>
    <mergeCell ref="L11:L13"/>
    <mergeCell ref="AH16:AH21"/>
    <mergeCell ref="AG47:AG52"/>
    <mergeCell ref="AB15:AB65"/>
    <mergeCell ref="U2:AB2"/>
    <mergeCell ref="U3:AB3"/>
    <mergeCell ref="U4:AB4"/>
    <mergeCell ref="AE12:AE13"/>
    <mergeCell ref="AG11:AG13"/>
    <mergeCell ref="W11:W13"/>
    <mergeCell ref="Y11:Y13"/>
    <mergeCell ref="AC12:AC13"/>
    <mergeCell ref="AD12:AD13"/>
    <mergeCell ref="Q11:Q13"/>
    <mergeCell ref="U5:AB5"/>
    <mergeCell ref="P6:S6"/>
    <mergeCell ref="U6:AB6"/>
    <mergeCell ref="V11:V13"/>
    <mergeCell ref="U11:U13"/>
    <mergeCell ref="EG66:EG76"/>
    <mergeCell ref="BG115:BG127"/>
    <mergeCell ref="DD115:DD127"/>
    <mergeCell ref="EE15:EE65"/>
    <mergeCell ref="DQ15:DQ65"/>
    <mergeCell ref="DD15:DD40"/>
    <mergeCell ref="DR15:DR40"/>
    <mergeCell ref="DR42:DR43"/>
    <mergeCell ref="DD42:DD43"/>
    <mergeCell ref="DW64:DW65"/>
    <mergeCell ref="CP50:CP52"/>
    <mergeCell ref="EE78:EE134"/>
    <mergeCell ref="BH58:BH65"/>
    <mergeCell ref="BT131:BT132"/>
    <mergeCell ref="CB115:CB127"/>
    <mergeCell ref="BY78:BY114"/>
    <mergeCell ref="BY115:BY127"/>
    <mergeCell ref="BS115:BS127"/>
    <mergeCell ref="CM66:CM67"/>
    <mergeCell ref="CO15:CO65"/>
    <mergeCell ref="EG78:EG134"/>
    <mergeCell ref="DQ78:DQ134"/>
    <mergeCell ref="BG44:BG45"/>
    <mergeCell ref="DV50:DV52"/>
    <mergeCell ref="DU50:DU52"/>
    <mergeCell ref="DT50:DT52"/>
    <mergeCell ref="DS50:DS52"/>
    <mergeCell ref="EF50:EF52"/>
    <mergeCell ref="EC66:EC67"/>
    <mergeCell ref="DR44:DR45"/>
    <mergeCell ref="DD44:DD45"/>
    <mergeCell ref="CP15:CP40"/>
    <mergeCell ref="CB15:CB40"/>
    <mergeCell ref="CB50:CB52"/>
    <mergeCell ref="BZ78:BZ127"/>
    <mergeCell ref="BL115:BL127"/>
    <mergeCell ref="BM115:BM127"/>
    <mergeCell ref="BL78:BL114"/>
    <mergeCell ref="BK78:BK114"/>
    <mergeCell ref="BF42:BF43"/>
    <mergeCell ref="BI15:BI40"/>
    <mergeCell ref="BH15:BH40"/>
    <mergeCell ref="AK72:AK73"/>
    <mergeCell ref="BN64:BN65"/>
    <mergeCell ref="BZ50:BZ52"/>
    <mergeCell ref="BY50:BY52"/>
    <mergeCell ref="BX50:BX52"/>
    <mergeCell ref="BW50:BW52"/>
    <mergeCell ref="BB15:BB40"/>
    <mergeCell ref="AX66:AX67"/>
    <mergeCell ref="AQ53:AQ54"/>
    <mergeCell ref="AP53:AP54"/>
    <mergeCell ref="BE44:BE45"/>
    <mergeCell ref="BD44:BD45"/>
    <mergeCell ref="BE58:BE65"/>
    <mergeCell ref="BF15:BF40"/>
    <mergeCell ref="AO76:AO77"/>
    <mergeCell ref="AN76:AN77"/>
    <mergeCell ref="AM76:AM77"/>
    <mergeCell ref="AL76:AL77"/>
    <mergeCell ref="AK76:AK77"/>
    <mergeCell ref="AZ64:AZ65"/>
    <mergeCell ref="AY64:AY65"/>
    <mergeCell ref="BB50:BB52"/>
    <mergeCell ref="CA66:CA76"/>
    <mergeCell ref="DQ66:DQ76"/>
    <mergeCell ref="BJ78:BJ114"/>
    <mergeCell ref="AX115:AX127"/>
    <mergeCell ref="BL66:BL67"/>
    <mergeCell ref="BK66:BK67"/>
    <mergeCell ref="BJ66:BJ67"/>
    <mergeCell ref="BA12:BA13"/>
    <mergeCell ref="BB12:BB13"/>
    <mergeCell ref="BC12:BC13"/>
    <mergeCell ref="BD12:BD13"/>
    <mergeCell ref="CA15:CA65"/>
    <mergeCell ref="BK12:BK13"/>
    <mergeCell ref="CB42:CB43"/>
    <mergeCell ref="CB44:CB45"/>
    <mergeCell ref="DC15:DC65"/>
    <mergeCell ref="CP42:CP43"/>
    <mergeCell ref="BN42:BN43"/>
    <mergeCell ref="BN44:BN45"/>
    <mergeCell ref="AX64:AX65"/>
    <mergeCell ref="AY50:AY52"/>
    <mergeCell ref="CP78:CP114"/>
    <mergeCell ref="CP115:CP127"/>
    <mergeCell ref="BG15:BG40"/>
    <mergeCell ref="BG58:BG65"/>
    <mergeCell ref="BJ44:BJ45"/>
    <mergeCell ref="BJ15:BJ40"/>
    <mergeCell ref="BN50:BN52"/>
    <mergeCell ref="BM15:BM40"/>
    <mergeCell ref="CL50:CL52"/>
    <mergeCell ref="CK50:CK52"/>
    <mergeCell ref="CJ50:CJ52"/>
    <mergeCell ref="CI50:CI52"/>
    <mergeCell ref="CH50:CH52"/>
    <mergeCell ref="CG50:CG52"/>
    <mergeCell ref="CF50:CF52"/>
    <mergeCell ref="CE50:CE52"/>
    <mergeCell ref="CD50:CD52"/>
    <mergeCell ref="CC50:CC52"/>
    <mergeCell ref="DR78:DR114"/>
    <mergeCell ref="DR115:DR127"/>
    <mergeCell ref="DR64:DR65"/>
    <mergeCell ref="BS50:BS52"/>
    <mergeCell ref="BR50:BR52"/>
    <mergeCell ref="BQ50:BQ52"/>
    <mergeCell ref="BP50:BP52"/>
    <mergeCell ref="EH11:EH13"/>
    <mergeCell ref="EE66:EE76"/>
    <mergeCell ref="EC64:EC65"/>
    <mergeCell ref="DD50:DD52"/>
    <mergeCell ref="CP44:CP45"/>
    <mergeCell ref="BT78:BT127"/>
    <mergeCell ref="CA78:CA134"/>
    <mergeCell ref="CM64:CM65"/>
    <mergeCell ref="CG64:CG65"/>
    <mergeCell ref="CB64:CB65"/>
    <mergeCell ref="BY66:BY67"/>
    <mergeCell ref="DN50:DN52"/>
    <mergeCell ref="DM50:DM52"/>
    <mergeCell ref="DL50:DL52"/>
    <mergeCell ref="DK50:DK52"/>
    <mergeCell ref="DJ50:DJ52"/>
    <mergeCell ref="DI50:DI52"/>
    <mergeCell ref="DH50:DH52"/>
    <mergeCell ref="DG50:DG52"/>
    <mergeCell ref="DF50:DF52"/>
    <mergeCell ref="DE50:DE52"/>
    <mergeCell ref="BV50:BV52"/>
    <mergeCell ref="BU50:BU52"/>
    <mergeCell ref="BT50:BT52"/>
    <mergeCell ref="ED50:ED52"/>
    <mergeCell ref="EC50:EC52"/>
    <mergeCell ref="EB50:EB52"/>
    <mergeCell ref="EA50:EA52"/>
    <mergeCell ref="DZ50:DZ52"/>
    <mergeCell ref="DY50:DY52"/>
    <mergeCell ref="DX50:DX52"/>
    <mergeCell ref="DW50:DW52"/>
    <mergeCell ref="EH50:EH52"/>
    <mergeCell ref="AP45:AP46"/>
    <mergeCell ref="AO45:AO46"/>
    <mergeCell ref="AQ45:AQ46"/>
    <mergeCell ref="DB50:DB52"/>
    <mergeCell ref="DA50:DA52"/>
    <mergeCell ref="CZ50:CZ52"/>
    <mergeCell ref="CY50:CY52"/>
    <mergeCell ref="CX50:CX52"/>
    <mergeCell ref="CW50:CW52"/>
    <mergeCell ref="CV50:CV52"/>
    <mergeCell ref="CU50:CU52"/>
    <mergeCell ref="CT50:CT52"/>
    <mergeCell ref="CS50:CS52"/>
    <mergeCell ref="CR50:CR52"/>
    <mergeCell ref="CQ50:CQ52"/>
    <mergeCell ref="DP50:DP52"/>
    <mergeCell ref="DO50:DO52"/>
    <mergeCell ref="BO50:BO52"/>
    <mergeCell ref="CN50:CN52"/>
    <mergeCell ref="CM50:CM52"/>
    <mergeCell ref="AL238:AL239"/>
    <mergeCell ref="AK238:AK239"/>
    <mergeCell ref="CO182:CO205"/>
    <mergeCell ref="CG182:CG205"/>
    <mergeCell ref="DC182:DC205"/>
    <mergeCell ref="CU182:CU205"/>
    <mergeCell ref="DQ182:DQ205"/>
    <mergeCell ref="DI182:DI205"/>
    <mergeCell ref="EE182:EE205"/>
    <mergeCell ref="DW182:DW205"/>
    <mergeCell ref="AV145:AV162"/>
    <mergeCell ref="AV163:AV181"/>
    <mergeCell ref="AZ163:AZ181"/>
    <mergeCell ref="AY163:AY181"/>
    <mergeCell ref="AX163:AX181"/>
    <mergeCell ref="AW163:AW181"/>
    <mergeCell ref="BM163:BM181"/>
    <mergeCell ref="BL163:BL181"/>
    <mergeCell ref="BK163:BK181"/>
    <mergeCell ref="BJ163:BJ181"/>
    <mergeCell ref="BI163:BI181"/>
    <mergeCell ref="BH163:BH181"/>
    <mergeCell ref="BG163:BG181"/>
    <mergeCell ref="BF163:BF181"/>
    <mergeCell ref="BE163:BE181"/>
    <mergeCell ref="BB163:BB181"/>
    <mergeCell ref="BA163:BA181"/>
    <mergeCell ref="EC163:EC181"/>
    <mergeCell ref="DO163:DO181"/>
    <mergeCell ref="DA163:DA181"/>
    <mergeCell ref="CM163:CM181"/>
    <mergeCell ref="DR145:DR162"/>
    <mergeCell ref="DD145:DD162"/>
    <mergeCell ref="CP145:CP162"/>
    <mergeCell ref="CB145:CB162"/>
    <mergeCell ref="BN145:BN162"/>
    <mergeCell ref="AQ238:AQ239"/>
    <mergeCell ref="AP238:AP239"/>
    <mergeCell ref="BM145:BM162"/>
    <mergeCell ref="BL145:BL162"/>
    <mergeCell ref="BK145:BK162"/>
    <mergeCell ref="BJ145:BJ162"/>
    <mergeCell ref="BI145:BI162"/>
    <mergeCell ref="DR206:DR209"/>
    <mergeCell ref="DR213:DR215"/>
    <mergeCell ref="BN206:BN209"/>
    <mergeCell ref="CP213:CP215"/>
    <mergeCell ref="BI227:BI231"/>
    <mergeCell ref="BJ227:BJ231"/>
    <mergeCell ref="BK227:BK231"/>
    <mergeCell ref="BL227:BL231"/>
    <mergeCell ref="BS213:BS215"/>
    <mergeCell ref="BS182:BS205"/>
    <mergeCell ref="CA182:CA205"/>
    <mergeCell ref="BN213:BN215"/>
    <mergeCell ref="DD213:DD215"/>
    <mergeCell ref="AY206:AY209"/>
    <mergeCell ref="AZ206:AZ209"/>
    <mergeCell ref="CB182:CB190"/>
    <mergeCell ref="BA227:BA231"/>
    <mergeCell ref="BB227:BB231"/>
    <mergeCell ref="BF241:BF242"/>
    <mergeCell ref="AM238:AM239"/>
    <mergeCell ref="BE241:BE242"/>
    <mergeCell ref="BD241:BD242"/>
    <mergeCell ref="BC241:BC242"/>
    <mergeCell ref="BB241:BB242"/>
    <mergeCell ref="BA241:BA242"/>
    <mergeCell ref="BE213:BE215"/>
    <mergeCell ref="AP144:AP181"/>
    <mergeCell ref="BY206:BY209"/>
    <mergeCell ref="AZ241:AZ242"/>
    <mergeCell ref="AY241:AY242"/>
    <mergeCell ref="AX241:AX242"/>
    <mergeCell ref="AW241:AW242"/>
    <mergeCell ref="BY163:BY181"/>
    <mergeCell ref="AS241:AS251"/>
    <mergeCell ref="AX246:AX248"/>
    <mergeCell ref="AV241:AV242"/>
    <mergeCell ref="BN182:BN190"/>
    <mergeCell ref="BH227:BH231"/>
    <mergeCell ref="BY241:BY242"/>
    <mergeCell ref="BP206:BP215"/>
    <mergeCell ref="AO229:AO231"/>
    <mergeCell ref="AO210:AO213"/>
    <mergeCell ref="AO207:AO208"/>
    <mergeCell ref="AM207:AM208"/>
    <mergeCell ref="AZ246:AZ248"/>
    <mergeCell ref="AY246:AY248"/>
    <mergeCell ref="AS206:AS240"/>
    <mergeCell ref="BD213:BD215"/>
    <mergeCell ref="BC213:BC215"/>
    <mergeCell ref="AW213:AW215"/>
    <mergeCell ref="CM241:CM242"/>
    <mergeCell ref="DA241:DA242"/>
    <mergeCell ref="DO241:DO242"/>
    <mergeCell ref="EC241:EC242"/>
    <mergeCell ref="AJ238:AJ239"/>
    <mergeCell ref="AI238:AI239"/>
    <mergeCell ref="AH238:AH239"/>
    <mergeCell ref="BB213:BB215"/>
    <mergeCell ref="BA213:BA215"/>
    <mergeCell ref="BH213:BH215"/>
    <mergeCell ref="BG213:BG215"/>
    <mergeCell ref="BF213:BF215"/>
    <mergeCell ref="BJ213:BJ215"/>
    <mergeCell ref="AG238:AG239"/>
    <mergeCell ref="AQ242:AQ244"/>
    <mergeCell ref="AP242:AP244"/>
    <mergeCell ref="AO242:AO244"/>
    <mergeCell ref="AN242:AN244"/>
    <mergeCell ref="AM242:AM244"/>
    <mergeCell ref="AL242:AL244"/>
    <mergeCell ref="AK242:AK244"/>
    <mergeCell ref="AJ242:AJ244"/>
    <mergeCell ref="AI242:AI244"/>
    <mergeCell ref="AH242:AH244"/>
    <mergeCell ref="AG242:AG244"/>
    <mergeCell ref="BM241:BM242"/>
    <mergeCell ref="BL241:BL242"/>
    <mergeCell ref="BK241:BK242"/>
    <mergeCell ref="BJ241:BJ242"/>
    <mergeCell ref="BI241:BI242"/>
    <mergeCell ref="BH241:BH242"/>
    <mergeCell ref="BG241:BG242"/>
  </mergeCells>
  <pageMargins left="0.31496062992125984" right="0" top="0.74803149606299213" bottom="0.35433070866141736" header="0" footer="0"/>
  <pageSetup paperSize="14" scale="10" orientation="landscape" r:id="rId1"/>
  <ignoredErrors>
    <ignoredError sqref="BM48:BM49 BM70:BM71 BM54 BM130" formulaRange="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97AB0-D6FF-4776-ABDF-A4C4B712E35D}">
  <dimension ref="B2:C46"/>
  <sheetViews>
    <sheetView workbookViewId="0">
      <selection activeCell="B6" sqref="B6"/>
    </sheetView>
  </sheetViews>
  <sheetFormatPr baseColWidth="10" defaultRowHeight="15" x14ac:dyDescent="0.25"/>
  <cols>
    <col min="2" max="2" width="67.140625" customWidth="1"/>
  </cols>
  <sheetData>
    <row r="2" spans="2:3" x14ac:dyDescent="0.25">
      <c r="B2" s="268" t="s">
        <v>515</v>
      </c>
    </row>
    <row r="3" spans="2:3" x14ac:dyDescent="0.25">
      <c r="B3" s="268" t="s">
        <v>516</v>
      </c>
      <c r="C3">
        <v>1216</v>
      </c>
    </row>
    <row r="4" spans="2:3" x14ac:dyDescent="0.25">
      <c r="B4" s="268" t="s">
        <v>517</v>
      </c>
    </row>
    <row r="5" spans="2:3" x14ac:dyDescent="0.25">
      <c r="B5" s="268" t="s">
        <v>518</v>
      </c>
    </row>
    <row r="6" spans="2:3" x14ac:dyDescent="0.25">
      <c r="B6" s="268" t="s">
        <v>519</v>
      </c>
    </row>
    <row r="7" spans="2:3" x14ac:dyDescent="0.25">
      <c r="B7" s="268" t="s">
        <v>520</v>
      </c>
    </row>
    <row r="8" spans="2:3" x14ac:dyDescent="0.25">
      <c r="B8" s="268" t="s">
        <v>521</v>
      </c>
    </row>
    <row r="9" spans="2:3" x14ac:dyDescent="0.25">
      <c r="B9" s="268" t="s">
        <v>522</v>
      </c>
    </row>
    <row r="10" spans="2:3" x14ac:dyDescent="0.25">
      <c r="B10" s="268" t="s">
        <v>523</v>
      </c>
    </row>
    <row r="11" spans="2:3" x14ac:dyDescent="0.25">
      <c r="B11" s="268" t="s">
        <v>524</v>
      </c>
    </row>
    <row r="12" spans="2:3" x14ac:dyDescent="0.25">
      <c r="B12" s="268" t="s">
        <v>525</v>
      </c>
    </row>
    <row r="13" spans="2:3" x14ac:dyDescent="0.25">
      <c r="B13" s="268" t="s">
        <v>526</v>
      </c>
    </row>
    <row r="14" spans="2:3" x14ac:dyDescent="0.25">
      <c r="B14" s="268" t="s">
        <v>527</v>
      </c>
    </row>
    <row r="15" spans="2:3" x14ac:dyDescent="0.25">
      <c r="B15" s="268" t="s">
        <v>528</v>
      </c>
    </row>
    <row r="16" spans="2:3" x14ac:dyDescent="0.25">
      <c r="B16" s="268" t="s">
        <v>529</v>
      </c>
    </row>
    <row r="17" spans="2:2" x14ac:dyDescent="0.25">
      <c r="B17" s="267"/>
    </row>
    <row r="18" spans="2:2" x14ac:dyDescent="0.25">
      <c r="B18" s="267" t="s">
        <v>530</v>
      </c>
    </row>
    <row r="19" spans="2:2" x14ac:dyDescent="0.25">
      <c r="B19" s="267"/>
    </row>
    <row r="20" spans="2:2" x14ac:dyDescent="0.25">
      <c r="B20" s="267" t="s">
        <v>531</v>
      </c>
    </row>
    <row r="21" spans="2:2" x14ac:dyDescent="0.25">
      <c r="B21" s="267" t="s">
        <v>532</v>
      </c>
    </row>
    <row r="22" spans="2:2" x14ac:dyDescent="0.25">
      <c r="B22" s="267" t="s">
        <v>533</v>
      </c>
    </row>
    <row r="23" spans="2:2" x14ac:dyDescent="0.25">
      <c r="B23" s="267" t="s">
        <v>534</v>
      </c>
    </row>
    <row r="24" spans="2:2" x14ac:dyDescent="0.25">
      <c r="B24" s="267" t="s">
        <v>535</v>
      </c>
    </row>
    <row r="25" spans="2:2" x14ac:dyDescent="0.25">
      <c r="B25" s="267" t="s">
        <v>536</v>
      </c>
    </row>
    <row r="26" spans="2:2" x14ac:dyDescent="0.25">
      <c r="B26" s="267" t="s">
        <v>537</v>
      </c>
    </row>
    <row r="27" spans="2:2" x14ac:dyDescent="0.25">
      <c r="B27" s="267" t="s">
        <v>538</v>
      </c>
    </row>
    <row r="28" spans="2:2" x14ac:dyDescent="0.25">
      <c r="B28" s="267" t="s">
        <v>539</v>
      </c>
    </row>
    <row r="29" spans="2:2" x14ac:dyDescent="0.25">
      <c r="B29" s="267"/>
    </row>
    <row r="30" spans="2:2" x14ac:dyDescent="0.25">
      <c r="B30" s="267"/>
    </row>
    <row r="31" spans="2:2" x14ac:dyDescent="0.25">
      <c r="B31" s="267" t="s">
        <v>540</v>
      </c>
    </row>
    <row r="32" spans="2:2" x14ac:dyDescent="0.25">
      <c r="B32" s="267"/>
    </row>
    <row r="33" spans="2:2" x14ac:dyDescent="0.25">
      <c r="B33" s="267" t="s">
        <v>541</v>
      </c>
    </row>
    <row r="34" spans="2:2" x14ac:dyDescent="0.25">
      <c r="B34" s="267" t="s">
        <v>542</v>
      </c>
    </row>
    <row r="35" spans="2:2" x14ac:dyDescent="0.25">
      <c r="B35" s="267" t="s">
        <v>543</v>
      </c>
    </row>
    <row r="36" spans="2:2" x14ac:dyDescent="0.25">
      <c r="B36" s="267" t="s">
        <v>544</v>
      </c>
    </row>
    <row r="37" spans="2:2" x14ac:dyDescent="0.25">
      <c r="B37" s="267" t="s">
        <v>545</v>
      </c>
    </row>
    <row r="38" spans="2:2" x14ac:dyDescent="0.25">
      <c r="B38" s="267" t="s">
        <v>546</v>
      </c>
    </row>
    <row r="39" spans="2:2" x14ac:dyDescent="0.25">
      <c r="B39" s="267" t="s">
        <v>547</v>
      </c>
    </row>
    <row r="40" spans="2:2" x14ac:dyDescent="0.25">
      <c r="B40" s="267" t="s">
        <v>548</v>
      </c>
    </row>
    <row r="41" spans="2:2" x14ac:dyDescent="0.25">
      <c r="B41" s="267" t="s">
        <v>549</v>
      </c>
    </row>
    <row r="42" spans="2:2" x14ac:dyDescent="0.25">
      <c r="B42" s="267" t="s">
        <v>550</v>
      </c>
    </row>
    <row r="43" spans="2:2" x14ac:dyDescent="0.25">
      <c r="B43" s="267" t="s">
        <v>551</v>
      </c>
    </row>
    <row r="44" spans="2:2" x14ac:dyDescent="0.25">
      <c r="B44" s="267" t="s">
        <v>552</v>
      </c>
    </row>
    <row r="45" spans="2:2" x14ac:dyDescent="0.25">
      <c r="B45" s="267" t="s">
        <v>553</v>
      </c>
    </row>
    <row r="46" spans="2:2" x14ac:dyDescent="0.25">
      <c r="B46" s="267" t="s">
        <v>554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  PLAN DE ACCION</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WinPRO</dc:creator>
  <cp:lastModifiedBy>USUARIO1</cp:lastModifiedBy>
  <cp:lastPrinted>2023-05-17T20:48:16Z</cp:lastPrinted>
  <dcterms:created xsi:type="dcterms:W3CDTF">2020-10-04T16:14:03Z</dcterms:created>
  <dcterms:modified xsi:type="dcterms:W3CDTF">2025-01-28T02:29:04Z</dcterms:modified>
</cp:coreProperties>
</file>